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5580" windowHeight="4500" tabRatio="772" activeTab="0"/>
  </bookViews>
  <sheets>
    <sheet name="PARACLINICE " sheetId="1" r:id="rId1"/>
  </sheets>
  <definedNames/>
  <calcPr fullCalcOnLoad="1"/>
</workbook>
</file>

<file path=xl/sharedStrings.xml><?xml version="1.0" encoding="utf-8"?>
<sst xmlns="http://schemas.openxmlformats.org/spreadsheetml/2006/main" count="228" uniqueCount="85">
  <si>
    <t>LUNA</t>
  </si>
  <si>
    <t>TOTAL</t>
  </si>
  <si>
    <t>CONTRACTAT</t>
  </si>
  <si>
    <t>SPITALUL MUNICIPAL OLTENITA</t>
  </si>
  <si>
    <t>MEDIMA HEALTH - R.Inalta Performanta</t>
  </si>
  <si>
    <t>S.C.ALPHA MEDICAL INVEST</t>
  </si>
  <si>
    <t>S.C.BABEL MODEL SRL</t>
  </si>
  <si>
    <t>S.C.CLINICA SANTE</t>
  </si>
  <si>
    <t>S.C.SAN CRIS</t>
  </si>
  <si>
    <t>DENUMIRE FURNIZOR</t>
  </si>
  <si>
    <t>S.C.GRINEI LIFE SRL</t>
  </si>
  <si>
    <t>CMI DR.FILIP MARIA</t>
  </si>
  <si>
    <t>S.C.PROMED SRL</t>
  </si>
  <si>
    <t xml:space="preserve">S.C.CABINET MEDICAL DR.TOPOLOGEANU GABRIELA SRL </t>
  </si>
  <si>
    <t>SPITALUL JUDEȚEAN DR.POMPEI SAMARIAN CĂLĂRAȘI</t>
  </si>
  <si>
    <t>VALOARE</t>
  </si>
  <si>
    <t>CONTRACT</t>
  </si>
  <si>
    <t>S.C.ROYALMED</t>
  </si>
  <si>
    <t>TOTTAL</t>
  </si>
  <si>
    <t>ianuarie 2024 monitorizare</t>
  </si>
  <si>
    <t>ianuarie 2024 preventie</t>
  </si>
  <si>
    <t>Total ianuarie 2024</t>
  </si>
  <si>
    <t>februarie 2024 monitorizare</t>
  </si>
  <si>
    <t>februarie 2024 preventie</t>
  </si>
  <si>
    <t>Total februarie 2024</t>
  </si>
  <si>
    <t>martie 2024 monitorizare</t>
  </si>
  <si>
    <t>martie 2024 preventie</t>
  </si>
  <si>
    <t>Total martie 2024</t>
  </si>
  <si>
    <t>TRIM.I 2024</t>
  </si>
  <si>
    <t>TRIM.I 2024 monit</t>
  </si>
  <si>
    <t>TRIM.I 2024 preventii</t>
  </si>
  <si>
    <t>TRIM.I 2024+monitor+preventii</t>
  </si>
  <si>
    <t>aprilie 2024 monitorizare</t>
  </si>
  <si>
    <t>aprilie 2024 preventie</t>
  </si>
  <si>
    <t>Total aprilie 2024</t>
  </si>
  <si>
    <t>mai 2024 monitorizare</t>
  </si>
  <si>
    <t>mai 2024 preventie</t>
  </si>
  <si>
    <t>Total mai 2024</t>
  </si>
  <si>
    <t>iunie 2024 monitorizare</t>
  </si>
  <si>
    <t>iunie 2024 preventie</t>
  </si>
  <si>
    <t>Total iunie 2024</t>
  </si>
  <si>
    <t>TRIM.II 2024</t>
  </si>
  <si>
    <t>TRIM.II 2024 monit</t>
  </si>
  <si>
    <t>TRIM.II 2024 preventii</t>
  </si>
  <si>
    <t>TRIM.II 2024+monitor+preventii</t>
  </si>
  <si>
    <t>iulie 2024 preventie</t>
  </si>
  <si>
    <t>iulie 2024 monitorizare</t>
  </si>
  <si>
    <t>Total iulie 2024</t>
  </si>
  <si>
    <t>august 2024 preventie</t>
  </si>
  <si>
    <t>august 2024 monitorizare</t>
  </si>
  <si>
    <t>Total august 2024</t>
  </si>
  <si>
    <t>sept 2024 preventie</t>
  </si>
  <si>
    <t>sept 2024 monitorizare</t>
  </si>
  <si>
    <t>Total sept 2024</t>
  </si>
  <si>
    <t>TRIM.III 2024</t>
  </si>
  <si>
    <t>TRIM.III 2024 monit</t>
  </si>
  <si>
    <t>TRIM.III 2024 preventie</t>
  </si>
  <si>
    <t>TRIM.III 2024+monitor+preventie</t>
  </si>
  <si>
    <t>oct 2024 preventie</t>
  </si>
  <si>
    <t>oct 2024 monitorizare</t>
  </si>
  <si>
    <t>Total oct 2024</t>
  </si>
  <si>
    <t>nov 2024 preventie</t>
  </si>
  <si>
    <t>nov 2024 monitorizare</t>
  </si>
  <si>
    <t>Total nov 2024</t>
  </si>
  <si>
    <t>dec 2024 preventie</t>
  </si>
  <si>
    <t>dec 2024 monitorizare</t>
  </si>
  <si>
    <t>Total dec 2024</t>
  </si>
  <si>
    <t>TOTAL TRIM IV 2024</t>
  </si>
  <si>
    <t>TRIM.IV 2024 monit</t>
  </si>
  <si>
    <t>TRIM.IV 2024 preventie</t>
  </si>
  <si>
    <t>TRIM.IV 2024+monitor+preventie</t>
  </si>
  <si>
    <t>TOTAL GENERAL 2024</t>
  </si>
  <si>
    <t>TOTAL monitorizari 2024</t>
  </si>
  <si>
    <t>TOTAL preventie 2024</t>
  </si>
  <si>
    <t>TOTAL GENERAL 2024+monitorizari+preventie</t>
  </si>
  <si>
    <t>TOTAL AN  2024</t>
  </si>
  <si>
    <t>SITUAȚIE VALORI CONTRACTATE PARACLINICE - HISTOPATOLOGIE PENTRU ANUL 2024</t>
  </si>
  <si>
    <t>SITUAȚIE VALORI CONTRACTATE PARACLINICE - ANALIZE LABORATOR PENTRU ANUL 2024</t>
  </si>
  <si>
    <t>SITUAȚIE VALORI CONTRACTATE PARACLINICE - RADIOLOGIE Și imagistică medicală PENTRU ANUL 2024</t>
  </si>
  <si>
    <t>PARACLINICE Situatie valori contractate pentru anul 2024</t>
  </si>
  <si>
    <t>monitorizari dec 2023</t>
  </si>
  <si>
    <t>monitorizare DEC 2023</t>
  </si>
  <si>
    <t>CMI DR.FILIP MARIA CBCT</t>
  </si>
  <si>
    <t xml:space="preserve">SPITALUL JUDEȚEAN DR.POMPEI SAMARIAN </t>
  </si>
  <si>
    <t>ALPHA MEDICAL INVEST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</si>
</sst>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[$-418]mmm\-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18]d\ mmmm\ yyyy"/>
    <numFmt numFmtId="174" formatCode="0.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4" fontId="1" fillId="0" borderId="0" xfId="0" applyNumberFormat="1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17" fontId="1" fillId="0" borderId="0" xfId="0" applyNumberFormat="1" applyFont="1" applyBorder="1" applyAlignment="1">
      <alignment wrapText="1"/>
    </xf>
    <xf numFmtId="4" fontId="0" fillId="0" borderId="10" xfId="0" applyNumberFormat="1" applyBorder="1" applyAlignment="1">
      <alignment horizontal="right"/>
    </xf>
    <xf numFmtId="1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17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17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 wrapText="1"/>
    </xf>
    <xf numFmtId="17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right" wrapText="1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17" fontId="0" fillId="0" borderId="10" xfId="0" applyNumberForma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3" fillId="0" borderId="12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17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17" fontId="7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0" fillId="0" borderId="10" xfId="0" applyNumberFormat="1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17" fontId="1" fillId="0" borderId="10" xfId="0" applyNumberFormat="1" applyFont="1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16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44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 horizontal="right"/>
    </xf>
    <xf numFmtId="4" fontId="45" fillId="0" borderId="10" xfId="0" applyNumberFormat="1" applyFont="1" applyBorder="1" applyAlignment="1">
      <alignment wrapText="1"/>
    </xf>
    <xf numFmtId="4" fontId="45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" fontId="45" fillId="0" borderId="0" xfId="0" applyNumberFormat="1" applyFont="1" applyBorder="1" applyAlignment="1">
      <alignment/>
    </xf>
    <xf numFmtId="4" fontId="44" fillId="0" borderId="0" xfId="0" applyNumberFormat="1" applyFont="1" applyBorder="1" applyAlignment="1">
      <alignment/>
    </xf>
    <xf numFmtId="4" fontId="44" fillId="0" borderId="0" xfId="0" applyNumberFormat="1" applyFont="1" applyBorder="1" applyAlignment="1">
      <alignment/>
    </xf>
    <xf numFmtId="4" fontId="45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17" fontId="0" fillId="0" borderId="10" xfId="0" applyNumberFormat="1" applyFont="1" applyBorder="1" applyAlignment="1">
      <alignment horizontal="center" wrapText="1"/>
    </xf>
    <xf numFmtId="4" fontId="44" fillId="0" borderId="13" xfId="0" applyNumberFormat="1" applyFont="1" applyBorder="1" applyAlignment="1">
      <alignment horizontal="right"/>
    </xf>
    <xf numFmtId="4" fontId="44" fillId="0" borderId="13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 wrapText="1"/>
    </xf>
    <xf numFmtId="4" fontId="1" fillId="0" borderId="0" xfId="0" applyNumberFormat="1" applyFont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46" fillId="0" borderId="10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2"/>
  <sheetViews>
    <sheetView tabSelected="1" zoomScalePageLayoutView="0" workbookViewId="0" topLeftCell="A175">
      <selection activeCell="K112" sqref="K112"/>
    </sheetView>
  </sheetViews>
  <sheetFormatPr defaultColWidth="9.140625" defaultRowHeight="12.75"/>
  <cols>
    <col min="1" max="1" width="14.421875" style="0" customWidth="1"/>
    <col min="2" max="2" width="13.57421875" style="0" customWidth="1"/>
    <col min="3" max="3" width="11.421875" style="0" customWidth="1"/>
    <col min="4" max="4" width="13.28125" style="0" customWidth="1"/>
    <col min="5" max="5" width="11.8515625" style="0" customWidth="1"/>
    <col min="6" max="6" width="11.7109375" style="0" customWidth="1"/>
    <col min="7" max="7" width="13.28125" style="0" customWidth="1"/>
    <col min="8" max="8" width="11.8515625" style="0" customWidth="1"/>
    <col min="9" max="9" width="11.57421875" style="0" customWidth="1"/>
    <col min="10" max="11" width="11.7109375" style="0" customWidth="1"/>
    <col min="12" max="12" width="12.421875" style="0" customWidth="1"/>
    <col min="13" max="13" width="10.140625" style="0" customWidth="1"/>
    <col min="14" max="17" width="8.421875" style="0" customWidth="1"/>
    <col min="18" max="18" width="10.57421875" style="0" customWidth="1"/>
  </cols>
  <sheetData>
    <row r="1" spans="1:2" ht="12.75">
      <c r="A1" s="77"/>
      <c r="B1" s="78"/>
    </row>
    <row r="2" spans="1:4" ht="12.75">
      <c r="A2" s="26" t="s">
        <v>77</v>
      </c>
      <c r="B2" s="76"/>
      <c r="C2" s="76"/>
      <c r="D2" s="76"/>
    </row>
    <row r="4" spans="1:12" ht="12.75">
      <c r="A4" s="110" t="s">
        <v>0</v>
      </c>
      <c r="B4" s="113" t="s">
        <v>9</v>
      </c>
      <c r="C4" s="114"/>
      <c r="D4" s="114"/>
      <c r="E4" s="114"/>
      <c r="F4" s="114"/>
      <c r="G4" s="114"/>
      <c r="H4" s="115"/>
      <c r="I4" s="103" t="s">
        <v>18</v>
      </c>
      <c r="J4" s="27"/>
      <c r="K4" s="27"/>
      <c r="L4" s="27"/>
    </row>
    <row r="5" spans="1:12" ht="81" customHeight="1">
      <c r="A5" s="111"/>
      <c r="B5" s="2" t="s">
        <v>5</v>
      </c>
      <c r="C5" s="2" t="s">
        <v>6</v>
      </c>
      <c r="D5" s="2" t="s">
        <v>7</v>
      </c>
      <c r="E5" s="2" t="s">
        <v>17</v>
      </c>
      <c r="F5" s="2" t="s">
        <v>8</v>
      </c>
      <c r="G5" s="2" t="s">
        <v>13</v>
      </c>
      <c r="H5" s="40" t="s">
        <v>14</v>
      </c>
      <c r="I5" s="104"/>
      <c r="J5" s="27"/>
      <c r="K5" s="27"/>
      <c r="L5" s="25"/>
    </row>
    <row r="6" spans="1:12" ht="25.5">
      <c r="A6" s="3"/>
      <c r="B6" s="2" t="s">
        <v>2</v>
      </c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  <c r="J6" s="41"/>
      <c r="K6" s="41"/>
      <c r="L6" s="7"/>
    </row>
    <row r="7" spans="1:12" ht="12.75">
      <c r="A7" s="14">
        <v>45292</v>
      </c>
      <c r="B7" s="31">
        <f>59387.72-8600.24+7364.64</f>
        <v>58152.12</v>
      </c>
      <c r="C7" s="31">
        <f>70512.44-10276.47</f>
        <v>60235.97</v>
      </c>
      <c r="D7" s="11">
        <f>76916.49-11210.65+8049.09</f>
        <v>73754.93000000001</v>
      </c>
      <c r="E7" s="116">
        <f>80679.84-11760.93</f>
        <v>68918.91</v>
      </c>
      <c r="F7" s="116">
        <f>64483.39-9400.89</f>
        <v>55082.5</v>
      </c>
      <c r="G7" s="31">
        <f>52990.44-7723.43</f>
        <v>45267.01</v>
      </c>
      <c r="H7" s="31">
        <f>78397.18-11412.85</f>
        <v>66984.32999999999</v>
      </c>
      <c r="I7" s="13">
        <f>SUM(B7:H7)</f>
        <v>428395.77</v>
      </c>
      <c r="J7" s="18"/>
      <c r="K7" s="18"/>
      <c r="L7" s="7"/>
    </row>
    <row r="8" spans="1:12" ht="25.5">
      <c r="A8" s="43" t="s">
        <v>19</v>
      </c>
      <c r="B8" s="44"/>
      <c r="C8" s="45"/>
      <c r="D8" s="45"/>
      <c r="E8" s="45"/>
      <c r="F8" s="45"/>
      <c r="G8" s="45"/>
      <c r="H8" s="45"/>
      <c r="I8" s="13">
        <f aca="true" t="shared" si="0" ref="I8:I68">SUM(B8:H8)</f>
        <v>0</v>
      </c>
      <c r="J8" s="46"/>
      <c r="K8" s="46"/>
      <c r="L8" s="7"/>
    </row>
    <row r="9" spans="1:12" ht="25.5">
      <c r="A9" s="47" t="s">
        <v>20</v>
      </c>
      <c r="B9" s="44"/>
      <c r="C9" s="45"/>
      <c r="D9" s="45"/>
      <c r="E9" s="45"/>
      <c r="F9" s="45"/>
      <c r="G9" s="45"/>
      <c r="H9" s="45"/>
      <c r="I9" s="13">
        <f t="shared" si="0"/>
        <v>0</v>
      </c>
      <c r="J9" s="46"/>
      <c r="K9" s="46"/>
      <c r="L9" s="7"/>
    </row>
    <row r="10" spans="1:12" ht="25.5">
      <c r="A10" s="89" t="s">
        <v>21</v>
      </c>
      <c r="B10" s="31">
        <f aca="true" t="shared" si="1" ref="B10:G10">SUM(B7:B9)</f>
        <v>58152.12</v>
      </c>
      <c r="C10" s="31">
        <f t="shared" si="1"/>
        <v>60235.97</v>
      </c>
      <c r="D10" s="31">
        <f t="shared" si="1"/>
        <v>73754.93000000001</v>
      </c>
      <c r="E10" s="31">
        <f t="shared" si="1"/>
        <v>68918.91</v>
      </c>
      <c r="F10" s="31">
        <f t="shared" si="1"/>
        <v>55082.5</v>
      </c>
      <c r="G10" s="31">
        <f t="shared" si="1"/>
        <v>45267.01</v>
      </c>
      <c r="H10" s="31">
        <f>SUM(H7:H9)</f>
        <v>66984.32999999999</v>
      </c>
      <c r="I10" s="13">
        <f t="shared" si="0"/>
        <v>428395.77</v>
      </c>
      <c r="J10" s="36"/>
      <c r="K10" s="36"/>
      <c r="L10" s="7"/>
    </row>
    <row r="11" spans="1:12" ht="12.75">
      <c r="A11" s="14">
        <v>45323</v>
      </c>
      <c r="B11" s="31">
        <f>52993.98-7364.64</f>
        <v>45629.340000000004</v>
      </c>
      <c r="C11" s="31">
        <v>63611.34</v>
      </c>
      <c r="D11" s="11">
        <f>69425.35-8049.09</f>
        <v>61376.26000000001</v>
      </c>
      <c r="E11" s="31">
        <v>72124.46</v>
      </c>
      <c r="F11" s="31">
        <v>56867.69</v>
      </c>
      <c r="G11" s="31">
        <v>47648.43</v>
      </c>
      <c r="H11" s="31">
        <v>70800.25</v>
      </c>
      <c r="I11" s="13">
        <f t="shared" si="0"/>
        <v>418057.77</v>
      </c>
      <c r="J11" s="18"/>
      <c r="K11" s="18"/>
      <c r="L11" s="7"/>
    </row>
    <row r="12" spans="1:12" ht="25.5">
      <c r="A12" s="43" t="s">
        <v>22</v>
      </c>
      <c r="B12" s="44"/>
      <c r="C12" s="44"/>
      <c r="D12" s="45"/>
      <c r="E12" s="44"/>
      <c r="F12" s="44"/>
      <c r="G12" s="44"/>
      <c r="H12" s="44"/>
      <c r="I12" s="13">
        <f t="shared" si="0"/>
        <v>0</v>
      </c>
      <c r="J12" s="46"/>
      <c r="K12" s="46"/>
      <c r="L12" s="7"/>
    </row>
    <row r="13" spans="1:12" ht="25.5">
      <c r="A13" s="47" t="s">
        <v>23</v>
      </c>
      <c r="B13" s="44"/>
      <c r="C13" s="44"/>
      <c r="D13" s="45"/>
      <c r="E13" s="44"/>
      <c r="F13" s="44"/>
      <c r="G13" s="44"/>
      <c r="H13" s="44"/>
      <c r="I13" s="13">
        <f t="shared" si="0"/>
        <v>0</v>
      </c>
      <c r="J13" s="46"/>
      <c r="K13" s="46"/>
      <c r="L13" s="7"/>
    </row>
    <row r="14" spans="1:12" ht="25.5">
      <c r="A14" s="89" t="s">
        <v>24</v>
      </c>
      <c r="B14" s="31">
        <f aca="true" t="shared" si="2" ref="B14:G14">SUM(B11:B13)</f>
        <v>45629.340000000004</v>
      </c>
      <c r="C14" s="31">
        <f t="shared" si="2"/>
        <v>63611.34</v>
      </c>
      <c r="D14" s="31">
        <f t="shared" si="2"/>
        <v>61376.26000000001</v>
      </c>
      <c r="E14" s="31">
        <f t="shared" si="2"/>
        <v>72124.46</v>
      </c>
      <c r="F14" s="31">
        <f t="shared" si="2"/>
        <v>56867.69</v>
      </c>
      <c r="G14" s="31">
        <f t="shared" si="2"/>
        <v>47648.43</v>
      </c>
      <c r="H14" s="31">
        <f>SUM(H11:H13)</f>
        <v>70800.25</v>
      </c>
      <c r="I14" s="13">
        <f t="shared" si="0"/>
        <v>418057.77</v>
      </c>
      <c r="J14" s="18"/>
      <c r="K14" s="18"/>
      <c r="L14" s="7"/>
    </row>
    <row r="15" spans="1:12" ht="12.75">
      <c r="A15" s="14">
        <v>45352</v>
      </c>
      <c r="B15" s="31"/>
      <c r="C15" s="31"/>
      <c r="D15" s="11"/>
      <c r="E15" s="31"/>
      <c r="F15" s="31"/>
      <c r="G15" s="31"/>
      <c r="H15" s="31"/>
      <c r="I15" s="13">
        <f t="shared" si="0"/>
        <v>0</v>
      </c>
      <c r="J15" s="18"/>
      <c r="K15" s="18"/>
      <c r="L15" s="7"/>
    </row>
    <row r="16" spans="1:12" ht="25.5">
      <c r="A16" s="43" t="s">
        <v>25</v>
      </c>
      <c r="B16" s="44"/>
      <c r="C16" s="44"/>
      <c r="D16" s="45"/>
      <c r="E16" s="44"/>
      <c r="F16" s="44"/>
      <c r="G16" s="44"/>
      <c r="H16" s="44"/>
      <c r="I16" s="13">
        <f t="shared" si="0"/>
        <v>0</v>
      </c>
      <c r="J16" s="46"/>
      <c r="K16" s="46"/>
      <c r="L16" s="7"/>
    </row>
    <row r="17" spans="1:12" ht="25.5">
      <c r="A17" s="47" t="s">
        <v>26</v>
      </c>
      <c r="B17" s="44"/>
      <c r="C17" s="44"/>
      <c r="D17" s="45"/>
      <c r="E17" s="44"/>
      <c r="F17" s="44"/>
      <c r="G17" s="44"/>
      <c r="H17" s="44"/>
      <c r="I17" s="13">
        <f t="shared" si="0"/>
        <v>0</v>
      </c>
      <c r="J17" s="46"/>
      <c r="K17" s="46"/>
      <c r="L17" s="7"/>
    </row>
    <row r="18" spans="1:12" ht="25.5">
      <c r="A18" s="89" t="s">
        <v>27</v>
      </c>
      <c r="B18" s="35">
        <f aca="true" t="shared" si="3" ref="B18:G18">SUM(B15:B17)</f>
        <v>0</v>
      </c>
      <c r="C18" s="35">
        <f t="shared" si="3"/>
        <v>0</v>
      </c>
      <c r="D18" s="31">
        <f t="shared" si="3"/>
        <v>0</v>
      </c>
      <c r="E18" s="31">
        <f t="shared" si="3"/>
        <v>0</v>
      </c>
      <c r="F18" s="31">
        <f t="shared" si="3"/>
        <v>0</v>
      </c>
      <c r="G18" s="31">
        <f t="shared" si="3"/>
        <v>0</v>
      </c>
      <c r="H18" s="31">
        <f>SUM(H15:H17)</f>
        <v>0</v>
      </c>
      <c r="I18" s="13">
        <f t="shared" si="0"/>
        <v>0</v>
      </c>
      <c r="J18" s="18"/>
      <c r="K18" s="18"/>
      <c r="L18" s="7"/>
    </row>
    <row r="19" spans="1:12" ht="12.75">
      <c r="A19" s="28" t="s">
        <v>28</v>
      </c>
      <c r="B19" s="34">
        <f>B7+B11+B15</f>
        <v>103781.46</v>
      </c>
      <c r="C19" s="34">
        <f aca="true" t="shared" si="4" ref="C19:G21">C7+C11+C15</f>
        <v>123847.31</v>
      </c>
      <c r="D19" s="34">
        <f t="shared" si="4"/>
        <v>135131.19</v>
      </c>
      <c r="E19" s="34">
        <f t="shared" si="4"/>
        <v>141043.37</v>
      </c>
      <c r="F19" s="34">
        <f t="shared" si="4"/>
        <v>111950.19</v>
      </c>
      <c r="G19" s="34">
        <f t="shared" si="4"/>
        <v>92915.44</v>
      </c>
      <c r="H19" s="34">
        <f>H7+H11+H15</f>
        <v>137784.58</v>
      </c>
      <c r="I19" s="13">
        <f t="shared" si="0"/>
        <v>846453.5399999999</v>
      </c>
      <c r="J19" s="4"/>
      <c r="K19" s="4"/>
      <c r="L19" s="7"/>
    </row>
    <row r="20" spans="1:12" ht="25.5">
      <c r="A20" s="48" t="s">
        <v>29</v>
      </c>
      <c r="B20" s="34">
        <f>B8+B12+B16</f>
        <v>0</v>
      </c>
      <c r="C20" s="34">
        <f t="shared" si="4"/>
        <v>0</v>
      </c>
      <c r="D20" s="34">
        <f t="shared" si="4"/>
        <v>0</v>
      </c>
      <c r="E20" s="34">
        <f t="shared" si="4"/>
        <v>0</v>
      </c>
      <c r="F20" s="34">
        <f t="shared" si="4"/>
        <v>0</v>
      </c>
      <c r="G20" s="34">
        <f t="shared" si="4"/>
        <v>0</v>
      </c>
      <c r="H20" s="34">
        <f>H8+H12+H16</f>
        <v>0</v>
      </c>
      <c r="I20" s="13">
        <f t="shared" si="0"/>
        <v>0</v>
      </c>
      <c r="J20" s="4"/>
      <c r="K20" s="4"/>
      <c r="L20" s="7"/>
    </row>
    <row r="21" spans="1:12" ht="25.5">
      <c r="A21" s="48" t="s">
        <v>30</v>
      </c>
      <c r="B21" s="34">
        <f>B9+B13+B17</f>
        <v>0</v>
      </c>
      <c r="C21" s="34">
        <f t="shared" si="4"/>
        <v>0</v>
      </c>
      <c r="D21" s="34">
        <f t="shared" si="4"/>
        <v>0</v>
      </c>
      <c r="E21" s="34">
        <f t="shared" si="4"/>
        <v>0</v>
      </c>
      <c r="F21" s="34">
        <f t="shared" si="4"/>
        <v>0</v>
      </c>
      <c r="G21" s="34">
        <f t="shared" si="4"/>
        <v>0</v>
      </c>
      <c r="H21" s="34">
        <f>H9+H13+H17</f>
        <v>0</v>
      </c>
      <c r="I21" s="13">
        <f t="shared" si="0"/>
        <v>0</v>
      </c>
      <c r="J21" s="4"/>
      <c r="K21" s="4"/>
      <c r="L21" s="7"/>
    </row>
    <row r="22" spans="1:12" ht="38.25">
      <c r="A22" s="48" t="s">
        <v>31</v>
      </c>
      <c r="B22" s="34">
        <f aca="true" t="shared" si="5" ref="B22:G22">SUM(B19:B21)</f>
        <v>103781.46</v>
      </c>
      <c r="C22" s="34">
        <f t="shared" si="5"/>
        <v>123847.31</v>
      </c>
      <c r="D22" s="34">
        <f t="shared" si="5"/>
        <v>135131.19</v>
      </c>
      <c r="E22" s="34">
        <f t="shared" si="5"/>
        <v>141043.37</v>
      </c>
      <c r="F22" s="34">
        <f t="shared" si="5"/>
        <v>111950.19</v>
      </c>
      <c r="G22" s="34">
        <f t="shared" si="5"/>
        <v>92915.44</v>
      </c>
      <c r="H22" s="34">
        <f>SUM(H19:H21)</f>
        <v>137784.58</v>
      </c>
      <c r="I22" s="13">
        <f t="shared" si="0"/>
        <v>846453.5399999999</v>
      </c>
      <c r="J22" s="4"/>
      <c r="K22" s="4"/>
      <c r="L22" s="7"/>
    </row>
    <row r="23" spans="1:12" ht="12.75">
      <c r="A23" s="14">
        <v>45383</v>
      </c>
      <c r="B23" s="49"/>
      <c r="C23" s="37"/>
      <c r="D23" s="37"/>
      <c r="E23" s="37"/>
      <c r="F23" s="37"/>
      <c r="G23" s="37"/>
      <c r="H23" s="37"/>
      <c r="I23" s="13">
        <f t="shared" si="0"/>
        <v>0</v>
      </c>
      <c r="J23" s="18"/>
      <c r="K23" s="18"/>
      <c r="L23" s="7"/>
    </row>
    <row r="24" spans="1:12" ht="25.5">
      <c r="A24" s="43" t="s">
        <v>32</v>
      </c>
      <c r="B24" s="50"/>
      <c r="C24" s="51"/>
      <c r="D24" s="51"/>
      <c r="E24" s="51"/>
      <c r="F24" s="51"/>
      <c r="G24" s="51"/>
      <c r="H24" s="51"/>
      <c r="I24" s="13">
        <f t="shared" si="0"/>
        <v>0</v>
      </c>
      <c r="J24" s="53"/>
      <c r="K24" s="53"/>
      <c r="L24" s="7"/>
    </row>
    <row r="25" spans="1:12" ht="25.5">
      <c r="A25" s="47" t="s">
        <v>33</v>
      </c>
      <c r="B25" s="50"/>
      <c r="C25" s="51"/>
      <c r="D25" s="51"/>
      <c r="E25" s="51"/>
      <c r="F25" s="51"/>
      <c r="G25" s="51"/>
      <c r="H25" s="51"/>
      <c r="I25" s="13">
        <f t="shared" si="0"/>
        <v>0</v>
      </c>
      <c r="J25" s="53"/>
      <c r="K25" s="53"/>
      <c r="L25" s="7"/>
    </row>
    <row r="26" spans="1:12" ht="25.5">
      <c r="A26" s="89" t="s">
        <v>34</v>
      </c>
      <c r="B26" s="49">
        <f aca="true" t="shared" si="6" ref="B26:H26">SUM(B23:B25)</f>
        <v>0</v>
      </c>
      <c r="C26" s="49">
        <f t="shared" si="6"/>
        <v>0</v>
      </c>
      <c r="D26" s="49">
        <f t="shared" si="6"/>
        <v>0</v>
      </c>
      <c r="E26" s="49">
        <f t="shared" si="6"/>
        <v>0</v>
      </c>
      <c r="F26" s="49">
        <f t="shared" si="6"/>
        <v>0</v>
      </c>
      <c r="G26" s="49">
        <f t="shared" si="6"/>
        <v>0</v>
      </c>
      <c r="H26" s="49">
        <f t="shared" si="6"/>
        <v>0</v>
      </c>
      <c r="I26" s="13">
        <f t="shared" si="0"/>
        <v>0</v>
      </c>
      <c r="J26" s="18"/>
      <c r="K26" s="18"/>
      <c r="L26" s="7"/>
    </row>
    <row r="27" spans="1:12" ht="12.75">
      <c r="A27" s="14">
        <v>45413</v>
      </c>
      <c r="B27" s="49"/>
      <c r="C27" s="37"/>
      <c r="D27" s="37"/>
      <c r="E27" s="37"/>
      <c r="F27" s="37"/>
      <c r="G27" s="37"/>
      <c r="H27" s="37"/>
      <c r="I27" s="13">
        <f t="shared" si="0"/>
        <v>0</v>
      </c>
      <c r="J27" s="18"/>
      <c r="K27" s="18"/>
      <c r="L27" s="7"/>
    </row>
    <row r="28" spans="1:12" ht="25.5">
      <c r="A28" s="43" t="s">
        <v>35</v>
      </c>
      <c r="B28" s="50"/>
      <c r="C28" s="51"/>
      <c r="D28" s="51"/>
      <c r="E28" s="51"/>
      <c r="F28" s="51"/>
      <c r="G28" s="51"/>
      <c r="H28" s="51"/>
      <c r="I28" s="13">
        <f t="shared" si="0"/>
        <v>0</v>
      </c>
      <c r="J28" s="54"/>
      <c r="K28" s="54"/>
      <c r="L28" s="7"/>
    </row>
    <row r="29" spans="1:12" ht="25.5">
      <c r="A29" s="47" t="s">
        <v>36</v>
      </c>
      <c r="B29" s="50"/>
      <c r="C29" s="51"/>
      <c r="D29" s="51"/>
      <c r="E29" s="51"/>
      <c r="F29" s="51"/>
      <c r="G29" s="51"/>
      <c r="H29" s="51"/>
      <c r="I29" s="13">
        <f t="shared" si="0"/>
        <v>0</v>
      </c>
      <c r="J29" s="54"/>
      <c r="K29" s="54"/>
      <c r="L29" s="7"/>
    </row>
    <row r="30" spans="1:12" ht="12.75">
      <c r="A30" s="89" t="s">
        <v>37</v>
      </c>
      <c r="B30" s="49">
        <f aca="true" t="shared" si="7" ref="B30:H30">SUM(B27:B29)</f>
        <v>0</v>
      </c>
      <c r="C30" s="49">
        <f t="shared" si="7"/>
        <v>0</v>
      </c>
      <c r="D30" s="49">
        <f t="shared" si="7"/>
        <v>0</v>
      </c>
      <c r="E30" s="49">
        <f t="shared" si="7"/>
        <v>0</v>
      </c>
      <c r="F30" s="49">
        <f t="shared" si="7"/>
        <v>0</v>
      </c>
      <c r="G30" s="49">
        <f t="shared" si="7"/>
        <v>0</v>
      </c>
      <c r="H30" s="49">
        <f t="shared" si="7"/>
        <v>0</v>
      </c>
      <c r="I30" s="13">
        <f t="shared" si="0"/>
        <v>0</v>
      </c>
      <c r="J30" s="18"/>
      <c r="K30" s="18"/>
      <c r="L30" s="7"/>
    </row>
    <row r="31" spans="1:12" ht="12.75">
      <c r="A31" s="14">
        <v>45444</v>
      </c>
      <c r="B31" s="55"/>
      <c r="C31" s="31"/>
      <c r="D31" s="31"/>
      <c r="E31" s="31"/>
      <c r="F31" s="31"/>
      <c r="G31" s="31"/>
      <c r="H31" s="31"/>
      <c r="I31" s="13">
        <f t="shared" si="0"/>
        <v>0</v>
      </c>
      <c r="J31" s="18"/>
      <c r="K31" s="18"/>
      <c r="L31" s="7"/>
    </row>
    <row r="32" spans="1:12" ht="25.5">
      <c r="A32" s="43" t="s">
        <v>38</v>
      </c>
      <c r="B32" s="56"/>
      <c r="C32" s="57"/>
      <c r="D32" s="57"/>
      <c r="E32" s="57"/>
      <c r="F32" s="57"/>
      <c r="G32" s="57"/>
      <c r="H32" s="57"/>
      <c r="I32" s="13">
        <f t="shared" si="0"/>
        <v>0</v>
      </c>
      <c r="J32" s="54"/>
      <c r="K32" s="54"/>
      <c r="L32" s="7"/>
    </row>
    <row r="33" spans="1:12" ht="25.5">
      <c r="A33" s="47" t="s">
        <v>39</v>
      </c>
      <c r="B33" s="56"/>
      <c r="C33" s="57"/>
      <c r="D33" s="57"/>
      <c r="E33" s="57"/>
      <c r="F33" s="57"/>
      <c r="G33" s="57"/>
      <c r="H33" s="57"/>
      <c r="I33" s="13">
        <f t="shared" si="0"/>
        <v>0</v>
      </c>
      <c r="J33" s="54"/>
      <c r="K33" s="54"/>
      <c r="L33" s="7"/>
    </row>
    <row r="34" spans="1:12" ht="25.5">
      <c r="A34" s="59" t="s">
        <v>40</v>
      </c>
      <c r="B34" s="55">
        <f aca="true" t="shared" si="8" ref="B34:H34">SUM(B31:B33)</f>
        <v>0</v>
      </c>
      <c r="C34" s="55">
        <f t="shared" si="8"/>
        <v>0</v>
      </c>
      <c r="D34" s="55">
        <f t="shared" si="8"/>
        <v>0</v>
      </c>
      <c r="E34" s="55">
        <f t="shared" si="8"/>
        <v>0</v>
      </c>
      <c r="F34" s="55">
        <f t="shared" si="8"/>
        <v>0</v>
      </c>
      <c r="G34" s="55">
        <f t="shared" si="8"/>
        <v>0</v>
      </c>
      <c r="H34" s="55">
        <f t="shared" si="8"/>
        <v>0</v>
      </c>
      <c r="I34" s="13">
        <f t="shared" si="0"/>
        <v>0</v>
      </c>
      <c r="J34" s="60"/>
      <c r="K34" s="60"/>
      <c r="L34" s="7"/>
    </row>
    <row r="35" spans="1:12" ht="12.75">
      <c r="A35" s="15" t="s">
        <v>41</v>
      </c>
      <c r="B35" s="34">
        <f aca="true" t="shared" si="9" ref="B35:H37">B23+B27+B31</f>
        <v>0</v>
      </c>
      <c r="C35" s="34">
        <f t="shared" si="9"/>
        <v>0</v>
      </c>
      <c r="D35" s="34">
        <f t="shared" si="9"/>
        <v>0</v>
      </c>
      <c r="E35" s="34">
        <f t="shared" si="9"/>
        <v>0</v>
      </c>
      <c r="F35" s="34">
        <f t="shared" si="9"/>
        <v>0</v>
      </c>
      <c r="G35" s="34">
        <f t="shared" si="9"/>
        <v>0</v>
      </c>
      <c r="H35" s="34">
        <f t="shared" si="9"/>
        <v>0</v>
      </c>
      <c r="I35" s="13">
        <f t="shared" si="0"/>
        <v>0</v>
      </c>
      <c r="J35" s="18"/>
      <c r="K35" s="18"/>
      <c r="L35" s="7"/>
    </row>
    <row r="36" spans="1:12" ht="25.5">
      <c r="A36" s="48" t="s">
        <v>42</v>
      </c>
      <c r="B36" s="34">
        <f t="shared" si="9"/>
        <v>0</v>
      </c>
      <c r="C36" s="34">
        <f t="shared" si="9"/>
        <v>0</v>
      </c>
      <c r="D36" s="34">
        <f t="shared" si="9"/>
        <v>0</v>
      </c>
      <c r="E36" s="34">
        <f t="shared" si="9"/>
        <v>0</v>
      </c>
      <c r="F36" s="34">
        <f t="shared" si="9"/>
        <v>0</v>
      </c>
      <c r="G36" s="34">
        <f t="shared" si="9"/>
        <v>0</v>
      </c>
      <c r="H36" s="34">
        <f t="shared" si="9"/>
        <v>0</v>
      </c>
      <c r="I36" s="13">
        <f t="shared" si="0"/>
        <v>0</v>
      </c>
      <c r="J36" s="4"/>
      <c r="K36" s="4"/>
      <c r="L36" s="7"/>
    </row>
    <row r="37" spans="1:12" ht="25.5">
      <c r="A37" s="48" t="s">
        <v>43</v>
      </c>
      <c r="B37" s="34">
        <f t="shared" si="9"/>
        <v>0</v>
      </c>
      <c r="C37" s="34">
        <f t="shared" si="9"/>
        <v>0</v>
      </c>
      <c r="D37" s="34">
        <f t="shared" si="9"/>
        <v>0</v>
      </c>
      <c r="E37" s="34">
        <f t="shared" si="9"/>
        <v>0</v>
      </c>
      <c r="F37" s="34">
        <f t="shared" si="9"/>
        <v>0</v>
      </c>
      <c r="G37" s="34">
        <f t="shared" si="9"/>
        <v>0</v>
      </c>
      <c r="H37" s="34">
        <f t="shared" si="9"/>
        <v>0</v>
      </c>
      <c r="I37" s="13">
        <f t="shared" si="0"/>
        <v>0</v>
      </c>
      <c r="J37" s="4"/>
      <c r="K37" s="4"/>
      <c r="L37" s="7"/>
    </row>
    <row r="38" spans="1:12" ht="38.25">
      <c r="A38" s="48" t="s">
        <v>44</v>
      </c>
      <c r="B38" s="34">
        <f>B35+B36+B37</f>
        <v>0</v>
      </c>
      <c r="C38" s="34">
        <f aca="true" t="shared" si="10" ref="C38:I38">C35+C36+C37</f>
        <v>0</v>
      </c>
      <c r="D38" s="34">
        <f t="shared" si="10"/>
        <v>0</v>
      </c>
      <c r="E38" s="34">
        <f t="shared" si="10"/>
        <v>0</v>
      </c>
      <c r="F38" s="34">
        <f t="shared" si="10"/>
        <v>0</v>
      </c>
      <c r="G38" s="34">
        <f t="shared" si="10"/>
        <v>0</v>
      </c>
      <c r="H38" s="34">
        <f t="shared" si="10"/>
        <v>0</v>
      </c>
      <c r="I38" s="34">
        <f t="shared" si="10"/>
        <v>0</v>
      </c>
      <c r="J38" s="18"/>
      <c r="K38" s="18"/>
      <c r="L38" s="7"/>
    </row>
    <row r="39" spans="1:12" ht="12.75">
      <c r="A39" s="14">
        <v>45474</v>
      </c>
      <c r="B39" s="37"/>
      <c r="C39" s="37"/>
      <c r="D39" s="37"/>
      <c r="E39" s="37"/>
      <c r="F39" s="37"/>
      <c r="G39" s="31"/>
      <c r="H39" s="37"/>
      <c r="I39" s="13">
        <f t="shared" si="0"/>
        <v>0</v>
      </c>
      <c r="J39" s="18"/>
      <c r="K39" s="18"/>
      <c r="L39" s="7"/>
    </row>
    <row r="40" spans="1:12" ht="25.5">
      <c r="A40" s="47" t="s">
        <v>45</v>
      </c>
      <c r="B40" s="86"/>
      <c r="C40" s="51"/>
      <c r="D40" s="51"/>
      <c r="E40" s="51"/>
      <c r="F40" s="51"/>
      <c r="G40" s="51"/>
      <c r="H40" s="51"/>
      <c r="I40" s="13">
        <f t="shared" si="0"/>
        <v>0</v>
      </c>
      <c r="J40" s="53"/>
      <c r="K40" s="53"/>
      <c r="L40" s="7"/>
    </row>
    <row r="41" spans="1:12" ht="25.5">
      <c r="A41" s="47" t="s">
        <v>46</v>
      </c>
      <c r="B41" s="51"/>
      <c r="C41" s="51"/>
      <c r="D41" s="51"/>
      <c r="E41" s="51"/>
      <c r="F41" s="51"/>
      <c r="G41" s="51"/>
      <c r="H41" s="51"/>
      <c r="I41" s="13">
        <f t="shared" si="0"/>
        <v>0</v>
      </c>
      <c r="J41" s="53"/>
      <c r="K41" s="53"/>
      <c r="L41" s="7"/>
    </row>
    <row r="42" spans="1:12" ht="25.5">
      <c r="A42" s="59" t="s">
        <v>47</v>
      </c>
      <c r="B42" s="37">
        <f aca="true" t="shared" si="11" ref="B42:G42">B39+B40+B41</f>
        <v>0</v>
      </c>
      <c r="C42" s="37">
        <f t="shared" si="11"/>
        <v>0</v>
      </c>
      <c r="D42" s="37">
        <f t="shared" si="11"/>
        <v>0</v>
      </c>
      <c r="E42" s="37">
        <f t="shared" si="11"/>
        <v>0</v>
      </c>
      <c r="F42" s="37">
        <f t="shared" si="11"/>
        <v>0</v>
      </c>
      <c r="G42" s="37">
        <f t="shared" si="11"/>
        <v>0</v>
      </c>
      <c r="H42" s="37">
        <f>H39+H40+H41</f>
        <v>0</v>
      </c>
      <c r="I42" s="13">
        <f t="shared" si="0"/>
        <v>0</v>
      </c>
      <c r="J42" s="61"/>
      <c r="K42" s="61"/>
      <c r="L42" s="7"/>
    </row>
    <row r="43" spans="1:12" ht="12.75">
      <c r="A43" s="14">
        <v>45505</v>
      </c>
      <c r="B43" s="37"/>
      <c r="C43" s="37"/>
      <c r="D43" s="37"/>
      <c r="E43" s="37"/>
      <c r="F43" s="37"/>
      <c r="G43" s="31"/>
      <c r="H43" s="37"/>
      <c r="I43" s="13">
        <f t="shared" si="0"/>
        <v>0</v>
      </c>
      <c r="J43" s="18"/>
      <c r="K43" s="18"/>
      <c r="L43" s="7"/>
    </row>
    <row r="44" spans="1:12" ht="25.5">
      <c r="A44" s="47" t="s">
        <v>48</v>
      </c>
      <c r="B44" s="51"/>
      <c r="C44" s="51"/>
      <c r="D44" s="51"/>
      <c r="E44" s="51"/>
      <c r="F44" s="51"/>
      <c r="G44" s="51"/>
      <c r="H44" s="51"/>
      <c r="I44" s="13">
        <f t="shared" si="0"/>
        <v>0</v>
      </c>
      <c r="J44" s="54"/>
      <c r="K44" s="54"/>
      <c r="L44" s="7"/>
    </row>
    <row r="45" spans="1:12" ht="25.5">
      <c r="A45" s="47" t="s">
        <v>49</v>
      </c>
      <c r="B45" s="51"/>
      <c r="C45" s="51"/>
      <c r="D45" s="51"/>
      <c r="E45" s="51"/>
      <c r="F45" s="51"/>
      <c r="G45" s="51"/>
      <c r="H45" s="51"/>
      <c r="I45" s="13">
        <f t="shared" si="0"/>
        <v>0</v>
      </c>
      <c r="J45" s="54"/>
      <c r="K45" s="54"/>
      <c r="L45" s="7"/>
    </row>
    <row r="46" spans="1:12" ht="25.5">
      <c r="A46" s="59" t="s">
        <v>50</v>
      </c>
      <c r="B46" s="37">
        <f aca="true" t="shared" si="12" ref="B46:G46">SUM(B43:B45)</f>
        <v>0</v>
      </c>
      <c r="C46" s="37">
        <f t="shared" si="12"/>
        <v>0</v>
      </c>
      <c r="D46" s="37">
        <f t="shared" si="12"/>
        <v>0</v>
      </c>
      <c r="E46" s="37">
        <f t="shared" si="12"/>
        <v>0</v>
      </c>
      <c r="F46" s="37">
        <f t="shared" si="12"/>
        <v>0</v>
      </c>
      <c r="G46" s="37">
        <f t="shared" si="12"/>
        <v>0</v>
      </c>
      <c r="H46" s="37">
        <f>SUM(H43:H45)</f>
        <v>0</v>
      </c>
      <c r="I46" s="13">
        <f t="shared" si="0"/>
        <v>0</v>
      </c>
      <c r="J46" s="18"/>
      <c r="K46" s="18"/>
      <c r="L46" s="7"/>
    </row>
    <row r="47" spans="1:12" ht="12.75">
      <c r="A47" s="14">
        <v>45536</v>
      </c>
      <c r="B47" s="37"/>
      <c r="C47" s="37"/>
      <c r="D47" s="37"/>
      <c r="E47" s="37"/>
      <c r="F47" s="37"/>
      <c r="G47" s="31"/>
      <c r="H47" s="37"/>
      <c r="I47" s="13">
        <f t="shared" si="0"/>
        <v>0</v>
      </c>
      <c r="J47" s="18"/>
      <c r="K47" s="18"/>
      <c r="L47" s="7"/>
    </row>
    <row r="48" spans="1:12" ht="25.5">
      <c r="A48" s="47" t="s">
        <v>51</v>
      </c>
      <c r="B48" s="51"/>
      <c r="C48" s="51"/>
      <c r="D48" s="51"/>
      <c r="E48" s="51"/>
      <c r="F48" s="51"/>
      <c r="G48" s="51"/>
      <c r="H48" s="51"/>
      <c r="I48" s="13">
        <f t="shared" si="0"/>
        <v>0</v>
      </c>
      <c r="J48" s="53"/>
      <c r="K48" s="53"/>
      <c r="L48" s="7"/>
    </row>
    <row r="49" spans="1:12" ht="25.5">
      <c r="A49" s="47" t="s">
        <v>52</v>
      </c>
      <c r="B49" s="51"/>
      <c r="C49" s="51"/>
      <c r="D49" s="52"/>
      <c r="E49" s="51"/>
      <c r="F49" s="51"/>
      <c r="G49" s="51"/>
      <c r="H49" s="52"/>
      <c r="I49" s="13">
        <f t="shared" si="0"/>
        <v>0</v>
      </c>
      <c r="J49" s="53"/>
      <c r="K49" s="53"/>
      <c r="L49" s="7"/>
    </row>
    <row r="50" spans="1:12" ht="25.5">
      <c r="A50" s="59" t="s">
        <v>53</v>
      </c>
      <c r="B50" s="37">
        <f aca="true" t="shared" si="13" ref="B50:H50">B47+B48+B49</f>
        <v>0</v>
      </c>
      <c r="C50" s="37">
        <f t="shared" si="13"/>
        <v>0</v>
      </c>
      <c r="D50" s="37">
        <f t="shared" si="13"/>
        <v>0</v>
      </c>
      <c r="E50" s="37">
        <f t="shared" si="13"/>
        <v>0</v>
      </c>
      <c r="F50" s="37">
        <f t="shared" si="13"/>
        <v>0</v>
      </c>
      <c r="G50" s="37">
        <f t="shared" si="13"/>
        <v>0</v>
      </c>
      <c r="H50" s="37">
        <f t="shared" si="13"/>
        <v>0</v>
      </c>
      <c r="I50" s="13">
        <f t="shared" si="0"/>
        <v>0</v>
      </c>
      <c r="J50" s="18"/>
      <c r="K50" s="18"/>
      <c r="L50" s="7"/>
    </row>
    <row r="51" spans="1:12" ht="12.75">
      <c r="A51" s="15" t="s">
        <v>54</v>
      </c>
      <c r="B51" s="34">
        <f aca="true" t="shared" si="14" ref="B51:G51">B39+B43+B47</f>
        <v>0</v>
      </c>
      <c r="C51" s="34">
        <f t="shared" si="14"/>
        <v>0</v>
      </c>
      <c r="D51" s="34">
        <f t="shared" si="14"/>
        <v>0</v>
      </c>
      <c r="E51" s="34">
        <f t="shared" si="14"/>
        <v>0</v>
      </c>
      <c r="F51" s="34">
        <f t="shared" si="14"/>
        <v>0</v>
      </c>
      <c r="G51" s="34">
        <f t="shared" si="14"/>
        <v>0</v>
      </c>
      <c r="H51" s="34">
        <f>H39+H43+H47</f>
        <v>0</v>
      </c>
      <c r="I51" s="13">
        <f t="shared" si="0"/>
        <v>0</v>
      </c>
      <c r="J51" s="18"/>
      <c r="K51" s="18"/>
      <c r="L51" s="7"/>
    </row>
    <row r="52" spans="1:12" ht="25.5">
      <c r="A52" s="48" t="s">
        <v>55</v>
      </c>
      <c r="B52" s="34">
        <f aca="true" t="shared" si="15" ref="B52:G52">B41+B45+B49</f>
        <v>0</v>
      </c>
      <c r="C52" s="34">
        <f t="shared" si="15"/>
        <v>0</v>
      </c>
      <c r="D52" s="34">
        <f t="shared" si="15"/>
        <v>0</v>
      </c>
      <c r="E52" s="34">
        <f t="shared" si="15"/>
        <v>0</v>
      </c>
      <c r="F52" s="34">
        <f t="shared" si="15"/>
        <v>0</v>
      </c>
      <c r="G52" s="34">
        <f t="shared" si="15"/>
        <v>0</v>
      </c>
      <c r="H52" s="34">
        <f>H41+H45+H49</f>
        <v>0</v>
      </c>
      <c r="I52" s="13">
        <f t="shared" si="0"/>
        <v>0</v>
      </c>
      <c r="J52" s="18"/>
      <c r="K52" s="18"/>
      <c r="L52" s="7"/>
    </row>
    <row r="53" spans="1:12" ht="25.5">
      <c r="A53" s="48" t="s">
        <v>56</v>
      </c>
      <c r="B53" s="34">
        <f aca="true" t="shared" si="16" ref="B53:G53">B40+B44+B48</f>
        <v>0</v>
      </c>
      <c r="C53" s="34">
        <f t="shared" si="16"/>
        <v>0</v>
      </c>
      <c r="D53" s="34">
        <f t="shared" si="16"/>
        <v>0</v>
      </c>
      <c r="E53" s="34">
        <f t="shared" si="16"/>
        <v>0</v>
      </c>
      <c r="F53" s="34">
        <f t="shared" si="16"/>
        <v>0</v>
      </c>
      <c r="G53" s="34">
        <f t="shared" si="16"/>
        <v>0</v>
      </c>
      <c r="H53" s="34">
        <f>H40+H44+H48</f>
        <v>0</v>
      </c>
      <c r="I53" s="13">
        <f t="shared" si="0"/>
        <v>0</v>
      </c>
      <c r="J53" s="18"/>
      <c r="K53" s="18"/>
      <c r="L53" s="7"/>
    </row>
    <row r="54" spans="1:12" ht="38.25">
      <c r="A54" s="48" t="s">
        <v>57</v>
      </c>
      <c r="B54" s="34">
        <f aca="true" t="shared" si="17" ref="B54:H54">B51+B52+B53</f>
        <v>0</v>
      </c>
      <c r="C54" s="34">
        <f t="shared" si="17"/>
        <v>0</v>
      </c>
      <c r="D54" s="34">
        <f t="shared" si="17"/>
        <v>0</v>
      </c>
      <c r="E54" s="34">
        <f t="shared" si="17"/>
        <v>0</v>
      </c>
      <c r="F54" s="34">
        <f t="shared" si="17"/>
        <v>0</v>
      </c>
      <c r="G54" s="34">
        <f t="shared" si="17"/>
        <v>0</v>
      </c>
      <c r="H54" s="34">
        <f t="shared" si="17"/>
        <v>0</v>
      </c>
      <c r="I54" s="13">
        <f t="shared" si="0"/>
        <v>0</v>
      </c>
      <c r="J54" s="4"/>
      <c r="K54" s="4"/>
      <c r="L54" s="7"/>
    </row>
    <row r="55" spans="1:12" ht="12.75">
      <c r="A55" s="14">
        <v>45566</v>
      </c>
      <c r="B55" s="31"/>
      <c r="C55" s="31"/>
      <c r="D55" s="31"/>
      <c r="E55" s="37"/>
      <c r="F55" s="31"/>
      <c r="G55" s="31"/>
      <c r="H55" s="37"/>
      <c r="I55" s="13">
        <f t="shared" si="0"/>
        <v>0</v>
      </c>
      <c r="J55" s="18"/>
      <c r="K55" s="18"/>
      <c r="L55" s="7"/>
    </row>
    <row r="56" spans="1:12" ht="25.5">
      <c r="A56" s="47" t="s">
        <v>58</v>
      </c>
      <c r="B56" s="57"/>
      <c r="C56" s="57"/>
      <c r="D56" s="57"/>
      <c r="E56" s="57"/>
      <c r="F56" s="57"/>
      <c r="G56" s="57"/>
      <c r="H56" s="57"/>
      <c r="I56" s="13">
        <f t="shared" si="0"/>
        <v>0</v>
      </c>
      <c r="J56" s="54"/>
      <c r="K56" s="54"/>
      <c r="L56" s="7"/>
    </row>
    <row r="57" spans="1:12" ht="25.5">
      <c r="A57" s="47" t="s">
        <v>59</v>
      </c>
      <c r="B57" s="57"/>
      <c r="C57" s="57"/>
      <c r="D57" s="57"/>
      <c r="E57" s="57"/>
      <c r="F57" s="57"/>
      <c r="G57" s="57"/>
      <c r="H57" s="57"/>
      <c r="I57" s="13">
        <f t="shared" si="0"/>
        <v>0</v>
      </c>
      <c r="J57" s="54"/>
      <c r="K57" s="54"/>
      <c r="L57" s="7"/>
    </row>
    <row r="58" spans="1:12" ht="12.75">
      <c r="A58" s="59" t="s">
        <v>60</v>
      </c>
      <c r="B58" s="31">
        <f aca="true" t="shared" si="18" ref="B58:G58">SUM(B55:B57)</f>
        <v>0</v>
      </c>
      <c r="C58" s="31">
        <f t="shared" si="18"/>
        <v>0</v>
      </c>
      <c r="D58" s="31">
        <f t="shared" si="18"/>
        <v>0</v>
      </c>
      <c r="E58" s="31">
        <f t="shared" si="18"/>
        <v>0</v>
      </c>
      <c r="F58" s="31">
        <f t="shared" si="18"/>
        <v>0</v>
      </c>
      <c r="G58" s="31">
        <f t="shared" si="18"/>
        <v>0</v>
      </c>
      <c r="H58" s="31">
        <f>SUM(H55:H57)</f>
        <v>0</v>
      </c>
      <c r="I58" s="13">
        <f t="shared" si="0"/>
        <v>0</v>
      </c>
      <c r="J58" s="18"/>
      <c r="K58" s="18"/>
      <c r="L58" s="7"/>
    </row>
    <row r="59" spans="1:12" ht="12.75">
      <c r="A59" s="38">
        <v>45597</v>
      </c>
      <c r="B59" s="11"/>
      <c r="C59" s="11"/>
      <c r="D59" s="11"/>
      <c r="E59" s="11"/>
      <c r="F59" s="11"/>
      <c r="G59" s="11"/>
      <c r="H59" s="11"/>
      <c r="I59" s="13">
        <f t="shared" si="0"/>
        <v>0</v>
      </c>
      <c r="J59" s="18"/>
      <c r="K59" s="18"/>
      <c r="L59" s="7"/>
    </row>
    <row r="60" spans="1:12" ht="25.5">
      <c r="A60" s="47" t="s">
        <v>61</v>
      </c>
      <c r="B60" s="58"/>
      <c r="C60" s="58"/>
      <c r="D60" s="58"/>
      <c r="E60" s="58"/>
      <c r="F60" s="58"/>
      <c r="G60" s="58"/>
      <c r="H60" s="58"/>
      <c r="I60" s="13">
        <f t="shared" si="0"/>
        <v>0</v>
      </c>
      <c r="J60" s="54"/>
      <c r="K60" s="54"/>
      <c r="L60" s="7"/>
    </row>
    <row r="61" spans="1:12" ht="25.5">
      <c r="A61" s="47" t="s">
        <v>62</v>
      </c>
      <c r="B61" s="58"/>
      <c r="C61" s="58"/>
      <c r="D61" s="58"/>
      <c r="E61" s="58"/>
      <c r="F61" s="58"/>
      <c r="G61" s="58"/>
      <c r="H61" s="58"/>
      <c r="I61" s="13">
        <f t="shared" si="0"/>
        <v>0</v>
      </c>
      <c r="J61" s="54"/>
      <c r="K61" s="54"/>
      <c r="L61" s="7"/>
    </row>
    <row r="62" spans="1:12" ht="12.75">
      <c r="A62" s="59" t="s">
        <v>63</v>
      </c>
      <c r="B62" s="11">
        <f aca="true" t="shared" si="19" ref="B62:G62">SUM(B59:B61)</f>
        <v>0</v>
      </c>
      <c r="C62" s="11">
        <f t="shared" si="19"/>
        <v>0</v>
      </c>
      <c r="D62" s="11">
        <f t="shared" si="19"/>
        <v>0</v>
      </c>
      <c r="E62" s="11">
        <f t="shared" si="19"/>
        <v>0</v>
      </c>
      <c r="F62" s="11">
        <f t="shared" si="19"/>
        <v>0</v>
      </c>
      <c r="G62" s="11">
        <f t="shared" si="19"/>
        <v>0</v>
      </c>
      <c r="H62" s="11">
        <f>SUM(H59:H61)</f>
        <v>0</v>
      </c>
      <c r="I62" s="13">
        <f t="shared" si="0"/>
        <v>0</v>
      </c>
      <c r="J62" s="18"/>
      <c r="K62" s="18"/>
      <c r="L62" s="7"/>
    </row>
    <row r="63" spans="1:12" ht="12.75">
      <c r="A63" s="14">
        <v>45627</v>
      </c>
      <c r="B63" s="31"/>
      <c r="C63" s="31"/>
      <c r="D63" s="31"/>
      <c r="E63" s="31"/>
      <c r="F63" s="31"/>
      <c r="G63" s="31"/>
      <c r="H63" s="31"/>
      <c r="I63" s="13">
        <f t="shared" si="0"/>
        <v>0</v>
      </c>
      <c r="J63" s="18"/>
      <c r="K63" s="18"/>
      <c r="L63" s="7"/>
    </row>
    <row r="64" spans="1:12" ht="25.5">
      <c r="A64" s="47" t="s">
        <v>64</v>
      </c>
      <c r="B64" s="31"/>
      <c r="C64" s="31"/>
      <c r="D64" s="31"/>
      <c r="E64" s="31"/>
      <c r="F64" s="31"/>
      <c r="G64" s="31"/>
      <c r="H64" s="31"/>
      <c r="I64" s="13">
        <f t="shared" si="0"/>
        <v>0</v>
      </c>
      <c r="J64" s="18"/>
      <c r="K64" s="18"/>
      <c r="L64" s="7"/>
    </row>
    <row r="65" spans="1:12" ht="25.5">
      <c r="A65" s="47" t="s">
        <v>65</v>
      </c>
      <c r="B65" s="31"/>
      <c r="C65" s="31"/>
      <c r="D65" s="31"/>
      <c r="E65" s="31"/>
      <c r="F65" s="31"/>
      <c r="G65" s="31"/>
      <c r="H65" s="31"/>
      <c r="I65" s="13">
        <f t="shared" si="0"/>
        <v>0</v>
      </c>
      <c r="J65" s="18"/>
      <c r="K65" s="18"/>
      <c r="L65" s="7"/>
    </row>
    <row r="66" spans="1:12" ht="12.75">
      <c r="A66" s="59" t="s">
        <v>66</v>
      </c>
      <c r="B66" s="31">
        <f aca="true" t="shared" si="20" ref="B66:G66">SUM(B63:B65)</f>
        <v>0</v>
      </c>
      <c r="C66" s="31">
        <f t="shared" si="20"/>
        <v>0</v>
      </c>
      <c r="D66" s="31">
        <f t="shared" si="20"/>
        <v>0</v>
      </c>
      <c r="E66" s="31">
        <f t="shared" si="20"/>
        <v>0</v>
      </c>
      <c r="F66" s="31">
        <f t="shared" si="20"/>
        <v>0</v>
      </c>
      <c r="G66" s="31">
        <f t="shared" si="20"/>
        <v>0</v>
      </c>
      <c r="H66" s="31">
        <f>SUM(H63:H65)</f>
        <v>0</v>
      </c>
      <c r="I66" s="13">
        <f t="shared" si="0"/>
        <v>0</v>
      </c>
      <c r="J66" s="18"/>
      <c r="K66" s="18"/>
      <c r="L66" s="7"/>
    </row>
    <row r="67" spans="1:12" ht="25.5">
      <c r="A67" s="5" t="s">
        <v>67</v>
      </c>
      <c r="B67" s="34">
        <f aca="true" t="shared" si="21" ref="B67:H67">B55+B59+B63</f>
        <v>0</v>
      </c>
      <c r="C67" s="34">
        <f t="shared" si="21"/>
        <v>0</v>
      </c>
      <c r="D67" s="34">
        <f t="shared" si="21"/>
        <v>0</v>
      </c>
      <c r="E67" s="34">
        <f t="shared" si="21"/>
        <v>0</v>
      </c>
      <c r="F67" s="34">
        <f t="shared" si="21"/>
        <v>0</v>
      </c>
      <c r="G67" s="34">
        <f t="shared" si="21"/>
        <v>0</v>
      </c>
      <c r="H67" s="34">
        <f t="shared" si="21"/>
        <v>0</v>
      </c>
      <c r="I67" s="13">
        <f t="shared" si="0"/>
        <v>0</v>
      </c>
      <c r="J67" s="18"/>
      <c r="K67" s="18"/>
      <c r="L67" s="7"/>
    </row>
    <row r="68" spans="1:12" ht="25.5">
      <c r="A68" s="48" t="s">
        <v>68</v>
      </c>
      <c r="B68" s="34">
        <f aca="true" t="shared" si="22" ref="B68:G68">B57+B61+B65</f>
        <v>0</v>
      </c>
      <c r="C68" s="34">
        <f t="shared" si="22"/>
        <v>0</v>
      </c>
      <c r="D68" s="34">
        <f t="shared" si="22"/>
        <v>0</v>
      </c>
      <c r="E68" s="34">
        <f t="shared" si="22"/>
        <v>0</v>
      </c>
      <c r="F68" s="34">
        <f t="shared" si="22"/>
        <v>0</v>
      </c>
      <c r="G68" s="34">
        <f t="shared" si="22"/>
        <v>0</v>
      </c>
      <c r="H68" s="34">
        <f>H57+H61+H65</f>
        <v>0</v>
      </c>
      <c r="I68" s="13">
        <f t="shared" si="0"/>
        <v>0</v>
      </c>
      <c r="J68" s="18"/>
      <c r="K68" s="18"/>
      <c r="L68" s="7"/>
    </row>
    <row r="69" spans="1:12" ht="25.5">
      <c r="A69" s="48" t="s">
        <v>69</v>
      </c>
      <c r="B69" s="34">
        <f aca="true" t="shared" si="23" ref="B69:G69">B56+B60+B64</f>
        <v>0</v>
      </c>
      <c r="C69" s="34">
        <f t="shared" si="23"/>
        <v>0</v>
      </c>
      <c r="D69" s="34">
        <f t="shared" si="23"/>
        <v>0</v>
      </c>
      <c r="E69" s="34">
        <f t="shared" si="23"/>
        <v>0</v>
      </c>
      <c r="F69" s="34">
        <f t="shared" si="23"/>
        <v>0</v>
      </c>
      <c r="G69" s="34">
        <f t="shared" si="23"/>
        <v>0</v>
      </c>
      <c r="H69" s="34">
        <f>H56+H60+H64</f>
        <v>0</v>
      </c>
      <c r="I69" s="13">
        <f>SUM(B69:H69)</f>
        <v>0</v>
      </c>
      <c r="J69" s="18"/>
      <c r="K69" s="18"/>
      <c r="L69" s="7"/>
    </row>
    <row r="70" spans="1:12" ht="38.25">
      <c r="A70" s="48" t="s">
        <v>70</v>
      </c>
      <c r="B70" s="34">
        <f aca="true" t="shared" si="24" ref="B70:H70">SUM(B67:B69)</f>
        <v>0</v>
      </c>
      <c r="C70" s="34">
        <f t="shared" si="24"/>
        <v>0</v>
      </c>
      <c r="D70" s="34">
        <f t="shared" si="24"/>
        <v>0</v>
      </c>
      <c r="E70" s="34">
        <f t="shared" si="24"/>
        <v>0</v>
      </c>
      <c r="F70" s="34">
        <f t="shared" si="24"/>
        <v>0</v>
      </c>
      <c r="G70" s="34">
        <f t="shared" si="24"/>
        <v>0</v>
      </c>
      <c r="H70" s="34">
        <f t="shared" si="24"/>
        <v>0</v>
      </c>
      <c r="I70" s="13">
        <f>SUM(B70:H70)</f>
        <v>0</v>
      </c>
      <c r="J70" s="18"/>
      <c r="K70" s="18"/>
      <c r="L70" s="7"/>
    </row>
    <row r="71" spans="1:12" ht="27.75" customHeight="1">
      <c r="A71" s="19" t="s">
        <v>71</v>
      </c>
      <c r="B71" s="34">
        <f aca="true" t="shared" si="25" ref="B71:I72">B19+B35+B51+B67</f>
        <v>103781.46</v>
      </c>
      <c r="C71" s="34">
        <f t="shared" si="25"/>
        <v>123847.31</v>
      </c>
      <c r="D71" s="34">
        <f t="shared" si="25"/>
        <v>135131.19</v>
      </c>
      <c r="E71" s="34">
        <f t="shared" si="25"/>
        <v>141043.37</v>
      </c>
      <c r="F71" s="34">
        <f t="shared" si="25"/>
        <v>111950.19</v>
      </c>
      <c r="G71" s="34">
        <f t="shared" si="25"/>
        <v>92915.44</v>
      </c>
      <c r="H71" s="34">
        <f t="shared" si="25"/>
        <v>137784.58</v>
      </c>
      <c r="I71" s="34">
        <f t="shared" si="25"/>
        <v>846453.5399999999</v>
      </c>
      <c r="J71" s="4"/>
      <c r="K71" s="4"/>
      <c r="L71" s="7"/>
    </row>
    <row r="72" spans="1:12" ht="40.5" customHeight="1">
      <c r="A72" s="19" t="s">
        <v>72</v>
      </c>
      <c r="B72" s="74">
        <f t="shared" si="25"/>
        <v>0</v>
      </c>
      <c r="C72" s="74">
        <f t="shared" si="25"/>
        <v>0</v>
      </c>
      <c r="D72" s="74">
        <f t="shared" si="25"/>
        <v>0</v>
      </c>
      <c r="E72" s="74">
        <f t="shared" si="25"/>
        <v>0</v>
      </c>
      <c r="F72" s="74">
        <f t="shared" si="25"/>
        <v>0</v>
      </c>
      <c r="G72" s="74">
        <f t="shared" si="25"/>
        <v>0</v>
      </c>
      <c r="H72" s="74">
        <f t="shared" si="25"/>
        <v>0</v>
      </c>
      <c r="I72" s="74">
        <f t="shared" si="25"/>
        <v>0</v>
      </c>
      <c r="J72" s="4"/>
      <c r="K72" s="4"/>
      <c r="L72" s="7"/>
    </row>
    <row r="73" spans="1:12" ht="40.5" customHeight="1">
      <c r="A73" s="19" t="s">
        <v>73</v>
      </c>
      <c r="B73" s="74">
        <f aca="true" t="shared" si="26" ref="B73:I73">B53+B37+B21+B69</f>
        <v>0</v>
      </c>
      <c r="C73" s="74">
        <f t="shared" si="26"/>
        <v>0</v>
      </c>
      <c r="D73" s="74">
        <f t="shared" si="26"/>
        <v>0</v>
      </c>
      <c r="E73" s="74">
        <f t="shared" si="26"/>
        <v>0</v>
      </c>
      <c r="F73" s="74">
        <f t="shared" si="26"/>
        <v>0</v>
      </c>
      <c r="G73" s="74">
        <f t="shared" si="26"/>
        <v>0</v>
      </c>
      <c r="H73" s="74">
        <f t="shared" si="26"/>
        <v>0</v>
      </c>
      <c r="I73" s="74">
        <f t="shared" si="26"/>
        <v>0</v>
      </c>
      <c r="J73" s="4"/>
      <c r="K73" s="4"/>
      <c r="L73" s="7"/>
    </row>
    <row r="74" spans="1:12" ht="51">
      <c r="A74" s="19" t="s">
        <v>74</v>
      </c>
      <c r="B74" s="34">
        <f>B71+B72+B73</f>
        <v>103781.46</v>
      </c>
      <c r="C74" s="34">
        <f aca="true" t="shared" si="27" ref="C74:I74">C71+C72+C73</f>
        <v>123847.31</v>
      </c>
      <c r="D74" s="34">
        <f t="shared" si="27"/>
        <v>135131.19</v>
      </c>
      <c r="E74" s="34">
        <f t="shared" si="27"/>
        <v>141043.37</v>
      </c>
      <c r="F74" s="34">
        <f t="shared" si="27"/>
        <v>111950.19</v>
      </c>
      <c r="G74" s="34">
        <f t="shared" si="27"/>
        <v>92915.44</v>
      </c>
      <c r="H74" s="34">
        <f t="shared" si="27"/>
        <v>137784.58</v>
      </c>
      <c r="I74" s="34">
        <f t="shared" si="27"/>
        <v>846453.5399999999</v>
      </c>
      <c r="J74" s="4"/>
      <c r="K74" s="4"/>
      <c r="L74" s="7"/>
    </row>
    <row r="75" spans="1:12" ht="12.75">
      <c r="A75" s="21"/>
      <c r="B75" s="4"/>
      <c r="C75" s="4"/>
      <c r="D75" s="4"/>
      <c r="E75" s="4"/>
      <c r="F75" s="4"/>
      <c r="G75" s="4"/>
      <c r="H75" s="4"/>
      <c r="I75" s="18"/>
      <c r="J75" s="4"/>
      <c r="K75" s="4"/>
      <c r="L75" s="4"/>
    </row>
    <row r="76" spans="1:12" ht="12.75">
      <c r="A76" s="21"/>
      <c r="B76" s="4"/>
      <c r="C76" s="4"/>
      <c r="D76" s="4"/>
      <c r="E76" s="4"/>
      <c r="F76" s="4"/>
      <c r="G76" s="4"/>
      <c r="H76" s="4"/>
      <c r="I76" s="18"/>
      <c r="J76" s="4"/>
      <c r="K76" s="4"/>
      <c r="L76" s="4"/>
    </row>
    <row r="77" spans="1:11" ht="12.75">
      <c r="A77" s="12"/>
      <c r="B77" s="16"/>
      <c r="I77" s="7"/>
      <c r="J77" s="7"/>
      <c r="K77" s="7"/>
    </row>
    <row r="78" spans="1:11" ht="12.75">
      <c r="A78" s="12"/>
      <c r="B78" s="16"/>
      <c r="I78" s="7"/>
      <c r="J78" s="7"/>
      <c r="K78" s="7"/>
    </row>
    <row r="79" spans="1:11" ht="12.75">
      <c r="A79" s="26" t="s">
        <v>76</v>
      </c>
      <c r="F79" s="7"/>
      <c r="I79" s="7"/>
      <c r="J79" s="7"/>
      <c r="K79" s="7"/>
    </row>
    <row r="80" spans="6:11" ht="12.75">
      <c r="F80" s="26"/>
      <c r="I80" s="7"/>
      <c r="J80" s="7"/>
      <c r="K80" s="7"/>
    </row>
    <row r="81" spans="6:11" ht="12.75">
      <c r="F81" s="7"/>
      <c r="I81" s="7"/>
      <c r="J81" s="7"/>
      <c r="K81" s="7"/>
    </row>
    <row r="82" spans="1:11" ht="66.75" customHeight="1">
      <c r="A82" s="106" t="s">
        <v>0</v>
      </c>
      <c r="B82" s="2" t="s">
        <v>14</v>
      </c>
      <c r="C82" s="79" t="s">
        <v>3</v>
      </c>
      <c r="D82" s="48" t="s">
        <v>1</v>
      </c>
      <c r="E82" s="17"/>
      <c r="F82" s="17"/>
      <c r="G82" s="62"/>
      <c r="H82" s="7"/>
      <c r="I82" s="7"/>
      <c r="J82" s="7"/>
      <c r="K82" s="7"/>
    </row>
    <row r="83" spans="1:11" ht="25.5">
      <c r="A83" s="107"/>
      <c r="B83" s="2" t="s">
        <v>2</v>
      </c>
      <c r="C83" s="2" t="s">
        <v>2</v>
      </c>
      <c r="D83" s="2" t="s">
        <v>2</v>
      </c>
      <c r="E83" s="25"/>
      <c r="F83" s="25"/>
      <c r="G83" s="25"/>
      <c r="H83" s="25"/>
      <c r="I83" s="7"/>
      <c r="J83" s="7"/>
      <c r="K83" s="7"/>
    </row>
    <row r="84" spans="1:11" ht="12.75">
      <c r="A84" s="14">
        <v>45292</v>
      </c>
      <c r="B84" s="117">
        <f>3456.06-503.25</f>
        <v>2952.81</v>
      </c>
      <c r="C84" s="31">
        <f>1426.44-207.71</f>
        <v>1218.73</v>
      </c>
      <c r="D84" s="94">
        <f>SUM(B84:C84)</f>
        <v>4171.54</v>
      </c>
      <c r="E84" s="63"/>
      <c r="F84" s="9"/>
      <c r="G84" s="25"/>
      <c r="H84" s="18"/>
      <c r="I84" s="8"/>
      <c r="J84" s="7"/>
      <c r="K84" s="7"/>
    </row>
    <row r="85" spans="1:11" ht="12.75">
      <c r="A85" s="14">
        <v>45323</v>
      </c>
      <c r="B85" s="117">
        <v>3099.31</v>
      </c>
      <c r="C85" s="31">
        <v>1279.19</v>
      </c>
      <c r="D85" s="94">
        <f aca="true" t="shared" si="28" ref="D85:D98">SUM(B85:C85)</f>
        <v>4378.5</v>
      </c>
      <c r="E85" s="63"/>
      <c r="F85" s="9"/>
      <c r="G85" s="25"/>
      <c r="H85" s="18"/>
      <c r="I85" s="8"/>
      <c r="J85" s="7"/>
      <c r="K85" s="7"/>
    </row>
    <row r="86" spans="1:11" ht="12.75">
      <c r="A86" s="14">
        <v>45352</v>
      </c>
      <c r="B86" s="94"/>
      <c r="C86" s="94"/>
      <c r="D86" s="94">
        <f t="shared" si="28"/>
        <v>0</v>
      </c>
      <c r="E86" s="63"/>
      <c r="F86" s="9"/>
      <c r="G86" s="25"/>
      <c r="H86" s="18"/>
      <c r="I86" s="8"/>
      <c r="J86" s="7"/>
      <c r="K86" s="7"/>
    </row>
    <row r="87" spans="1:11" ht="12.75">
      <c r="A87" s="15" t="s">
        <v>28</v>
      </c>
      <c r="B87" s="96">
        <f>SUM(B84:B86)</f>
        <v>6052.12</v>
      </c>
      <c r="C87" s="96">
        <f>SUM(C84:C86)</f>
        <v>2497.92</v>
      </c>
      <c r="D87" s="97">
        <f t="shared" si="28"/>
        <v>8550.04</v>
      </c>
      <c r="E87" s="63"/>
      <c r="F87" s="9"/>
      <c r="G87" s="25"/>
      <c r="H87" s="18"/>
      <c r="I87" s="8"/>
      <c r="J87" s="7"/>
      <c r="K87" s="7"/>
    </row>
    <row r="88" spans="1:11" ht="12.75">
      <c r="A88" s="14">
        <v>45383</v>
      </c>
      <c r="B88" s="98"/>
      <c r="C88" s="94"/>
      <c r="D88" s="94">
        <f t="shared" si="28"/>
        <v>0</v>
      </c>
      <c r="E88" s="63"/>
      <c r="F88" s="9"/>
      <c r="G88" s="25"/>
      <c r="H88" s="18"/>
      <c r="I88" s="8"/>
      <c r="J88" s="7"/>
      <c r="K88" s="7"/>
    </row>
    <row r="89" spans="1:11" ht="12.75">
      <c r="A89" s="14">
        <v>45413</v>
      </c>
      <c r="B89" s="98"/>
      <c r="C89" s="94"/>
      <c r="D89" s="94">
        <f t="shared" si="28"/>
        <v>0</v>
      </c>
      <c r="E89" s="63"/>
      <c r="F89" s="9"/>
      <c r="G89" s="25"/>
      <c r="H89" s="18"/>
      <c r="I89" s="8"/>
      <c r="J89" s="7"/>
      <c r="K89" s="7"/>
    </row>
    <row r="90" spans="1:11" ht="12.75">
      <c r="A90" s="14">
        <v>45444</v>
      </c>
      <c r="B90" s="94"/>
      <c r="C90" s="94"/>
      <c r="D90" s="94">
        <f t="shared" si="28"/>
        <v>0</v>
      </c>
      <c r="E90" s="63"/>
      <c r="F90" s="9"/>
      <c r="G90" s="25"/>
      <c r="H90" s="18"/>
      <c r="I90" s="8"/>
      <c r="J90" s="8"/>
      <c r="K90" s="8"/>
    </row>
    <row r="91" spans="1:11" ht="12.75">
      <c r="A91" s="15" t="s">
        <v>41</v>
      </c>
      <c r="B91" s="96">
        <f>SUM(B88:B90)</f>
        <v>0</v>
      </c>
      <c r="C91" s="96">
        <f>SUM(C88:C90)</f>
        <v>0</v>
      </c>
      <c r="D91" s="97">
        <f t="shared" si="28"/>
        <v>0</v>
      </c>
      <c r="E91" s="63"/>
      <c r="F91" s="9"/>
      <c r="G91" s="25"/>
      <c r="H91" s="18"/>
      <c r="I91" s="8"/>
      <c r="J91" s="7"/>
      <c r="K91" s="7"/>
    </row>
    <row r="92" spans="1:11" ht="12.75">
      <c r="A92" s="14">
        <v>45474</v>
      </c>
      <c r="B92" s="100"/>
      <c r="C92" s="95"/>
      <c r="D92" s="94">
        <f t="shared" si="28"/>
        <v>0</v>
      </c>
      <c r="E92" s="63"/>
      <c r="F92" s="9"/>
      <c r="G92" s="25"/>
      <c r="H92" s="18"/>
      <c r="I92" s="8"/>
      <c r="J92" s="7"/>
      <c r="K92" s="7"/>
    </row>
    <row r="93" spans="1:11" ht="12.75">
      <c r="A93" s="14">
        <v>45505</v>
      </c>
      <c r="B93" s="94"/>
      <c r="C93" s="95"/>
      <c r="D93" s="94">
        <f t="shared" si="28"/>
        <v>0</v>
      </c>
      <c r="E93" s="63"/>
      <c r="F93" s="9"/>
      <c r="G93" s="25"/>
      <c r="H93" s="18"/>
      <c r="I93" s="8"/>
      <c r="J93" s="7"/>
      <c r="K93" s="7"/>
    </row>
    <row r="94" spans="1:11" ht="12.75">
      <c r="A94" s="14">
        <v>45536</v>
      </c>
      <c r="B94" s="94"/>
      <c r="C94" s="95"/>
      <c r="D94" s="94">
        <f t="shared" si="28"/>
        <v>0</v>
      </c>
      <c r="E94" s="63"/>
      <c r="F94" s="9"/>
      <c r="G94" s="25"/>
      <c r="H94" s="18"/>
      <c r="I94" s="8"/>
      <c r="J94" s="7"/>
      <c r="K94" s="7"/>
    </row>
    <row r="95" spans="1:11" ht="12.75">
      <c r="A95" s="15" t="s">
        <v>54</v>
      </c>
      <c r="B95" s="96">
        <f>B92+B93+B94</f>
        <v>0</v>
      </c>
      <c r="C95" s="96">
        <f>C92+C93+C94</f>
        <v>0</v>
      </c>
      <c r="D95" s="96">
        <f>D92+D93+D94</f>
        <v>0</v>
      </c>
      <c r="E95" s="63"/>
      <c r="F95" s="9"/>
      <c r="G95" s="25"/>
      <c r="H95" s="18"/>
      <c r="I95" s="8"/>
      <c r="J95" s="7"/>
      <c r="K95" s="7"/>
    </row>
    <row r="96" spans="1:11" ht="12.75">
      <c r="A96" s="14">
        <v>45566</v>
      </c>
      <c r="B96" s="94"/>
      <c r="C96" s="95"/>
      <c r="D96" s="94">
        <f t="shared" si="28"/>
        <v>0</v>
      </c>
      <c r="E96" s="30"/>
      <c r="F96" s="18"/>
      <c r="G96" s="9"/>
      <c r="H96" s="18"/>
      <c r="I96" s="8"/>
      <c r="J96" s="1"/>
      <c r="K96" s="1"/>
    </row>
    <row r="97" spans="1:12" ht="12.75">
      <c r="A97" s="38">
        <v>45597</v>
      </c>
      <c r="B97" s="94"/>
      <c r="C97" s="95"/>
      <c r="D97" s="94">
        <f t="shared" si="28"/>
        <v>0</v>
      </c>
      <c r="E97" s="30"/>
      <c r="F97" s="18"/>
      <c r="G97" s="9"/>
      <c r="H97" s="18"/>
      <c r="I97" s="8"/>
      <c r="J97" s="1"/>
      <c r="K97" s="1"/>
      <c r="L97" s="1"/>
    </row>
    <row r="98" spans="1:12" ht="12.75">
      <c r="A98" s="14">
        <v>45627</v>
      </c>
      <c r="B98" s="94"/>
      <c r="C98" s="95"/>
      <c r="D98" s="94">
        <f t="shared" si="28"/>
        <v>0</v>
      </c>
      <c r="E98" s="30"/>
      <c r="F98" s="18"/>
      <c r="G98" s="9"/>
      <c r="H98" s="18"/>
      <c r="I98" s="8"/>
      <c r="J98" s="1"/>
      <c r="K98" s="1"/>
      <c r="L98" s="1"/>
    </row>
    <row r="99" spans="1:12" ht="25.5">
      <c r="A99" s="5" t="s">
        <v>67</v>
      </c>
      <c r="B99" s="96">
        <f>SUM(B96:B98)</f>
        <v>0</v>
      </c>
      <c r="C99" s="96">
        <f>SUM(C96:C98)</f>
        <v>0</v>
      </c>
      <c r="D99" s="96">
        <f>SUM(D96:D98)</f>
        <v>0</v>
      </c>
      <c r="E99" s="39"/>
      <c r="F99" s="18"/>
      <c r="G99" s="9"/>
      <c r="H99" s="18"/>
      <c r="I99" s="8"/>
      <c r="J99" s="1"/>
      <c r="K99" s="1"/>
      <c r="L99" s="1"/>
    </row>
    <row r="100" spans="1:9" ht="25.5">
      <c r="A100" s="19" t="s">
        <v>75</v>
      </c>
      <c r="B100" s="96">
        <f>B87+B91+B95+B99</f>
        <v>6052.12</v>
      </c>
      <c r="C100" s="96">
        <f>C87+C91+C95+C99</f>
        <v>2497.92</v>
      </c>
      <c r="D100" s="96">
        <f>D87+D91+D95+D99</f>
        <v>8550.04</v>
      </c>
      <c r="E100" s="4"/>
      <c r="F100" s="18"/>
      <c r="G100" s="9"/>
      <c r="H100" s="18"/>
      <c r="I100" s="8"/>
    </row>
    <row r="101" spans="1:6" ht="12.75">
      <c r="A101" s="10"/>
      <c r="B101" s="4"/>
      <c r="C101" s="4"/>
      <c r="D101" s="8"/>
      <c r="E101" s="61"/>
      <c r="F101" s="4"/>
    </row>
    <row r="102" ht="12.75">
      <c r="A102" s="6"/>
    </row>
    <row r="103" ht="12.75">
      <c r="A103" s="26" t="s">
        <v>78</v>
      </c>
    </row>
    <row r="104" ht="12.75">
      <c r="A104" s="12"/>
    </row>
    <row r="106" spans="1:12" ht="93" customHeight="1">
      <c r="A106" s="108" t="s">
        <v>0</v>
      </c>
      <c r="B106" s="2" t="s">
        <v>10</v>
      </c>
      <c r="C106" s="2" t="s">
        <v>11</v>
      </c>
      <c r="D106" s="2" t="s">
        <v>82</v>
      </c>
      <c r="E106" s="79" t="s">
        <v>3</v>
      </c>
      <c r="F106" s="79" t="s">
        <v>12</v>
      </c>
      <c r="G106" s="2" t="s">
        <v>83</v>
      </c>
      <c r="H106" s="102"/>
      <c r="I106" s="5" t="s">
        <v>84</v>
      </c>
      <c r="J106" s="80"/>
      <c r="K106" s="79" t="s">
        <v>4</v>
      </c>
      <c r="L106" s="48" t="s">
        <v>1</v>
      </c>
    </row>
    <row r="107" spans="1:12" ht="25.5">
      <c r="A107" s="109"/>
      <c r="B107" s="2" t="s">
        <v>2</v>
      </c>
      <c r="C107" s="2" t="s">
        <v>2</v>
      </c>
      <c r="D107" s="2" t="s">
        <v>2</v>
      </c>
      <c r="E107" s="2" t="s">
        <v>2</v>
      </c>
      <c r="F107" s="2" t="s">
        <v>2</v>
      </c>
      <c r="G107" s="2" t="s">
        <v>2</v>
      </c>
      <c r="H107" s="2" t="s">
        <v>2</v>
      </c>
      <c r="I107" s="2" t="s">
        <v>2</v>
      </c>
      <c r="J107" s="2" t="s">
        <v>2</v>
      </c>
      <c r="K107" s="2" t="s">
        <v>2</v>
      </c>
      <c r="L107" s="2" t="s">
        <v>2</v>
      </c>
    </row>
    <row r="108" spans="1:12" ht="12.75">
      <c r="A108" s="14">
        <v>45292</v>
      </c>
      <c r="B108" s="11">
        <f>430.64-62.71</f>
        <v>367.93</v>
      </c>
      <c r="C108" s="11">
        <f>5536.86-806.25+486</f>
        <v>5216.61</v>
      </c>
      <c r="D108" s="11">
        <f>11473.93-1678.91</f>
        <v>9795.02</v>
      </c>
      <c r="E108" s="11">
        <f>46593.8-6817.8</f>
        <v>39776</v>
      </c>
      <c r="F108" s="11">
        <f>13285.6-1944+1944</f>
        <v>13285.6</v>
      </c>
      <c r="G108" s="11">
        <f>207441.38-29976.53</f>
        <v>177464.85</v>
      </c>
      <c r="H108" s="32"/>
      <c r="I108" s="32">
        <f>120847.44-17661.94+16150.59</f>
        <v>119336.09</v>
      </c>
      <c r="J108" s="35"/>
      <c r="K108" s="32">
        <f>191140.35-27947.48+23083.41</f>
        <v>186276.28</v>
      </c>
      <c r="L108" s="2">
        <f>B108+C108+D108+E108+F108+G108+H108+I108+J108+K108</f>
        <v>551518.38</v>
      </c>
    </row>
    <row r="109" spans="1:13" ht="25.5">
      <c r="A109" s="43" t="s">
        <v>19</v>
      </c>
      <c r="B109" s="73"/>
      <c r="C109" s="73"/>
      <c r="D109" s="73"/>
      <c r="E109" s="73"/>
      <c r="F109" s="73"/>
      <c r="G109" s="73"/>
      <c r="H109" s="73"/>
      <c r="I109" s="73"/>
      <c r="J109" s="72"/>
      <c r="K109" s="72"/>
      <c r="L109" s="2">
        <f aca="true" t="shared" si="29" ref="L109:L169">B109+C109+D109+E109+F109+G109+H109+I109+J109+K109</f>
        <v>0</v>
      </c>
      <c r="M109" s="1"/>
    </row>
    <row r="110" spans="1:12" ht="25.5">
      <c r="A110" s="47" t="s">
        <v>20</v>
      </c>
      <c r="B110" s="73"/>
      <c r="C110" s="73"/>
      <c r="D110" s="73"/>
      <c r="E110" s="73"/>
      <c r="F110" s="73"/>
      <c r="G110" s="73"/>
      <c r="H110" s="73"/>
      <c r="I110" s="73"/>
      <c r="J110" s="72"/>
      <c r="K110" s="72"/>
      <c r="L110" s="2">
        <f t="shared" si="29"/>
        <v>0</v>
      </c>
    </row>
    <row r="111" spans="1:12" ht="25.5">
      <c r="A111" s="89" t="s">
        <v>21</v>
      </c>
      <c r="B111" s="87">
        <f>SUM(B108:B110)</f>
        <v>367.93</v>
      </c>
      <c r="C111" s="87">
        <f aca="true" t="shared" si="30" ref="C111:K111">SUM(C108:C110)</f>
        <v>5216.61</v>
      </c>
      <c r="D111" s="87">
        <f t="shared" si="30"/>
        <v>9795.02</v>
      </c>
      <c r="E111" s="87">
        <f t="shared" si="30"/>
        <v>39776</v>
      </c>
      <c r="F111" s="87">
        <f t="shared" si="30"/>
        <v>13285.6</v>
      </c>
      <c r="G111" s="87">
        <f t="shared" si="30"/>
        <v>177464.85</v>
      </c>
      <c r="H111" s="87">
        <f t="shared" si="30"/>
        <v>0</v>
      </c>
      <c r="I111" s="87">
        <f t="shared" si="30"/>
        <v>119336.09</v>
      </c>
      <c r="J111" s="87">
        <f t="shared" si="30"/>
        <v>0</v>
      </c>
      <c r="K111" s="87">
        <f t="shared" si="30"/>
        <v>186276.28</v>
      </c>
      <c r="L111" s="2">
        <f t="shared" si="29"/>
        <v>551518.38</v>
      </c>
    </row>
    <row r="112" spans="1:12" ht="12.75">
      <c r="A112" s="14">
        <v>45323</v>
      </c>
      <c r="B112" s="11">
        <v>386.19</v>
      </c>
      <c r="C112" s="11">
        <f>4965.31-486</f>
        <v>4479.31</v>
      </c>
      <c r="D112" s="11">
        <v>10339.64</v>
      </c>
      <c r="E112" s="11">
        <v>41987.66</v>
      </c>
      <c r="F112" s="11">
        <f>11972.22-1944</f>
        <v>10028.22</v>
      </c>
      <c r="G112" s="11">
        <v>184611.62</v>
      </c>
      <c r="H112" s="32"/>
      <c r="I112" s="32">
        <f>108771.72-16150.59</f>
        <v>92621.13</v>
      </c>
      <c r="J112" s="35"/>
      <c r="K112" s="32">
        <f>172115.64-23083.41</f>
        <v>149032.23</v>
      </c>
      <c r="L112" s="2">
        <f t="shared" si="29"/>
        <v>493486</v>
      </c>
    </row>
    <row r="113" spans="1:12" ht="25.5">
      <c r="A113" s="43" t="s">
        <v>22</v>
      </c>
      <c r="B113" s="73"/>
      <c r="C113" s="73"/>
      <c r="D113" s="73"/>
      <c r="E113" s="73"/>
      <c r="F113" s="73"/>
      <c r="G113" s="73"/>
      <c r="H113" s="73"/>
      <c r="I113" s="73"/>
      <c r="J113" s="72"/>
      <c r="K113" s="72"/>
      <c r="L113" s="2">
        <f t="shared" si="29"/>
        <v>0</v>
      </c>
    </row>
    <row r="114" spans="1:12" ht="25.5">
      <c r="A114" s="47" t="s">
        <v>23</v>
      </c>
      <c r="B114" s="73"/>
      <c r="C114" s="90"/>
      <c r="D114" s="90"/>
      <c r="E114" s="90"/>
      <c r="F114" s="90"/>
      <c r="G114" s="90"/>
      <c r="H114" s="90"/>
      <c r="I114" s="90"/>
      <c r="J114" s="91"/>
      <c r="K114" s="91"/>
      <c r="L114" s="2">
        <f t="shared" si="29"/>
        <v>0</v>
      </c>
    </row>
    <row r="115" spans="1:12" ht="25.5">
      <c r="A115" s="89" t="s">
        <v>24</v>
      </c>
      <c r="B115" s="87">
        <f aca="true" t="shared" si="31" ref="B115:K115">SUM(B112:B114)</f>
        <v>386.19</v>
      </c>
      <c r="C115" s="87">
        <f t="shared" si="31"/>
        <v>4479.31</v>
      </c>
      <c r="D115" s="87">
        <f t="shared" si="31"/>
        <v>10339.64</v>
      </c>
      <c r="E115" s="87">
        <f t="shared" si="31"/>
        <v>41987.66</v>
      </c>
      <c r="F115" s="87">
        <f t="shared" si="31"/>
        <v>10028.22</v>
      </c>
      <c r="G115" s="87">
        <f t="shared" si="31"/>
        <v>184611.62</v>
      </c>
      <c r="H115" s="87">
        <f t="shared" si="31"/>
        <v>0</v>
      </c>
      <c r="I115" s="87">
        <f t="shared" si="31"/>
        <v>92621.13</v>
      </c>
      <c r="J115" s="87">
        <f t="shared" si="31"/>
        <v>0</v>
      </c>
      <c r="K115" s="87">
        <f t="shared" si="31"/>
        <v>149032.23</v>
      </c>
      <c r="L115" s="2">
        <f t="shared" si="29"/>
        <v>493486</v>
      </c>
    </row>
    <row r="116" spans="1:12" ht="12.75">
      <c r="A116" s="14">
        <v>45352</v>
      </c>
      <c r="B116" s="11"/>
      <c r="C116" s="11"/>
      <c r="D116" s="11"/>
      <c r="E116" s="11"/>
      <c r="F116" s="11"/>
      <c r="G116" s="11"/>
      <c r="H116" s="32"/>
      <c r="I116" s="32"/>
      <c r="J116" s="35"/>
      <c r="K116" s="35"/>
      <c r="L116" s="2">
        <f t="shared" si="29"/>
        <v>0</v>
      </c>
    </row>
    <row r="117" spans="1:12" ht="25.5">
      <c r="A117" s="43" t="s">
        <v>25</v>
      </c>
      <c r="B117" s="73"/>
      <c r="C117" s="73"/>
      <c r="D117" s="73"/>
      <c r="E117" s="73"/>
      <c r="F117" s="73"/>
      <c r="G117" s="73"/>
      <c r="H117" s="73"/>
      <c r="I117" s="73"/>
      <c r="J117" s="72"/>
      <c r="K117" s="72"/>
      <c r="L117" s="2">
        <f t="shared" si="29"/>
        <v>0</v>
      </c>
    </row>
    <row r="118" spans="1:12" ht="25.5">
      <c r="A118" s="47" t="s">
        <v>26</v>
      </c>
      <c r="B118" s="73"/>
      <c r="C118" s="73"/>
      <c r="D118" s="73"/>
      <c r="E118" s="73"/>
      <c r="F118" s="73"/>
      <c r="G118" s="73"/>
      <c r="H118" s="73"/>
      <c r="I118" s="73"/>
      <c r="J118" s="72"/>
      <c r="K118" s="72"/>
      <c r="L118" s="2">
        <f t="shared" si="29"/>
        <v>0</v>
      </c>
    </row>
    <row r="119" spans="1:12" ht="25.5">
      <c r="A119" s="89" t="s">
        <v>27</v>
      </c>
      <c r="B119" s="87">
        <f aca="true" t="shared" si="32" ref="B119:K119">B116+B117+B118</f>
        <v>0</v>
      </c>
      <c r="C119" s="87">
        <f t="shared" si="32"/>
        <v>0</v>
      </c>
      <c r="D119" s="87">
        <f t="shared" si="32"/>
        <v>0</v>
      </c>
      <c r="E119" s="87">
        <f t="shared" si="32"/>
        <v>0</v>
      </c>
      <c r="F119" s="87">
        <f t="shared" si="32"/>
        <v>0</v>
      </c>
      <c r="G119" s="87">
        <f t="shared" si="32"/>
        <v>0</v>
      </c>
      <c r="H119" s="87">
        <f t="shared" si="32"/>
        <v>0</v>
      </c>
      <c r="I119" s="87">
        <f t="shared" si="32"/>
        <v>0</v>
      </c>
      <c r="J119" s="87">
        <f t="shared" si="32"/>
        <v>0</v>
      </c>
      <c r="K119" s="87">
        <f t="shared" si="32"/>
        <v>0</v>
      </c>
      <c r="L119" s="2">
        <f t="shared" si="29"/>
        <v>0</v>
      </c>
    </row>
    <row r="120" spans="1:12" ht="12.75">
      <c r="A120" s="28" t="s">
        <v>28</v>
      </c>
      <c r="B120" s="20">
        <f>B108+B112+B116</f>
        <v>754.12</v>
      </c>
      <c r="C120" s="20">
        <f aca="true" t="shared" si="33" ref="C120:K122">C108+C112+C116</f>
        <v>9695.92</v>
      </c>
      <c r="D120" s="20">
        <f t="shared" si="33"/>
        <v>20134.66</v>
      </c>
      <c r="E120" s="20">
        <f t="shared" si="33"/>
        <v>81763.66</v>
      </c>
      <c r="F120" s="20">
        <f t="shared" si="33"/>
        <v>23313.82</v>
      </c>
      <c r="G120" s="20">
        <f t="shared" si="33"/>
        <v>362076.47</v>
      </c>
      <c r="H120" s="20">
        <f t="shared" si="33"/>
        <v>0</v>
      </c>
      <c r="I120" s="20">
        <f t="shared" si="33"/>
        <v>211957.22</v>
      </c>
      <c r="J120" s="20">
        <f t="shared" si="33"/>
        <v>0</v>
      </c>
      <c r="K120" s="20">
        <f t="shared" si="33"/>
        <v>335308.51</v>
      </c>
      <c r="L120" s="2">
        <f t="shared" si="29"/>
        <v>1045004.38</v>
      </c>
    </row>
    <row r="121" spans="1:12" ht="25.5">
      <c r="A121" s="48" t="s">
        <v>29</v>
      </c>
      <c r="B121" s="20">
        <f>B109+B113+B117</f>
        <v>0</v>
      </c>
      <c r="C121" s="20">
        <f t="shared" si="33"/>
        <v>0</v>
      </c>
      <c r="D121" s="20">
        <f t="shared" si="33"/>
        <v>0</v>
      </c>
      <c r="E121" s="20">
        <f t="shared" si="33"/>
        <v>0</v>
      </c>
      <c r="F121" s="20">
        <f t="shared" si="33"/>
        <v>0</v>
      </c>
      <c r="G121" s="20">
        <f t="shared" si="33"/>
        <v>0</v>
      </c>
      <c r="H121" s="20">
        <f t="shared" si="33"/>
        <v>0</v>
      </c>
      <c r="I121" s="20">
        <f t="shared" si="33"/>
        <v>0</v>
      </c>
      <c r="J121" s="20">
        <f t="shared" si="33"/>
        <v>0</v>
      </c>
      <c r="K121" s="20">
        <f t="shared" si="33"/>
        <v>0</v>
      </c>
      <c r="L121" s="2">
        <f t="shared" si="29"/>
        <v>0</v>
      </c>
    </row>
    <row r="122" spans="1:12" ht="25.5">
      <c r="A122" s="48" t="s">
        <v>30</v>
      </c>
      <c r="B122" s="20">
        <f>B110+B114+B118</f>
        <v>0</v>
      </c>
      <c r="C122" s="20">
        <f t="shared" si="33"/>
        <v>0</v>
      </c>
      <c r="D122" s="20">
        <f t="shared" si="33"/>
        <v>0</v>
      </c>
      <c r="E122" s="20">
        <f t="shared" si="33"/>
        <v>0</v>
      </c>
      <c r="F122" s="20">
        <f t="shared" si="33"/>
        <v>0</v>
      </c>
      <c r="G122" s="20">
        <f t="shared" si="33"/>
        <v>0</v>
      </c>
      <c r="H122" s="20">
        <f t="shared" si="33"/>
        <v>0</v>
      </c>
      <c r="I122" s="20">
        <f t="shared" si="33"/>
        <v>0</v>
      </c>
      <c r="J122" s="20">
        <f t="shared" si="33"/>
        <v>0</v>
      </c>
      <c r="K122" s="20">
        <f t="shared" si="33"/>
        <v>0</v>
      </c>
      <c r="L122" s="2">
        <f t="shared" si="29"/>
        <v>0</v>
      </c>
    </row>
    <row r="123" spans="1:12" ht="38.25">
      <c r="A123" s="48" t="s">
        <v>31</v>
      </c>
      <c r="B123" s="20">
        <f>B120+B121+B122</f>
        <v>754.12</v>
      </c>
      <c r="C123" s="20">
        <f aca="true" t="shared" si="34" ref="C123:K123">C120+C121+C122</f>
        <v>9695.92</v>
      </c>
      <c r="D123" s="20">
        <f t="shared" si="34"/>
        <v>20134.66</v>
      </c>
      <c r="E123" s="20">
        <f t="shared" si="34"/>
        <v>81763.66</v>
      </c>
      <c r="F123" s="20">
        <f t="shared" si="34"/>
        <v>23313.82</v>
      </c>
      <c r="G123" s="20">
        <f t="shared" si="34"/>
        <v>362076.47</v>
      </c>
      <c r="H123" s="20">
        <f t="shared" si="34"/>
        <v>0</v>
      </c>
      <c r="I123" s="20">
        <f t="shared" si="34"/>
        <v>211957.22</v>
      </c>
      <c r="J123" s="20">
        <f t="shared" si="34"/>
        <v>0</v>
      </c>
      <c r="K123" s="20">
        <f t="shared" si="34"/>
        <v>335308.51</v>
      </c>
      <c r="L123" s="2">
        <f t="shared" si="29"/>
        <v>1045004.38</v>
      </c>
    </row>
    <row r="124" spans="1:12" ht="12.75">
      <c r="A124" s="14">
        <v>45383</v>
      </c>
      <c r="B124" s="33"/>
      <c r="C124" s="29"/>
      <c r="D124" s="29"/>
      <c r="E124" s="29"/>
      <c r="F124" s="29"/>
      <c r="G124" s="11"/>
      <c r="H124" s="32"/>
      <c r="I124" s="32"/>
      <c r="J124" s="35"/>
      <c r="K124" s="35"/>
      <c r="L124" s="2">
        <f t="shared" si="29"/>
        <v>0</v>
      </c>
    </row>
    <row r="125" spans="1:12" ht="25.5">
      <c r="A125" s="43" t="s">
        <v>32</v>
      </c>
      <c r="B125" s="92"/>
      <c r="C125" s="52"/>
      <c r="D125" s="52"/>
      <c r="E125" s="52"/>
      <c r="F125" s="52"/>
      <c r="G125" s="52"/>
      <c r="H125" s="52"/>
      <c r="I125" s="52"/>
      <c r="J125" s="51"/>
      <c r="K125" s="51"/>
      <c r="L125" s="2">
        <f t="shared" si="29"/>
        <v>0</v>
      </c>
    </row>
    <row r="126" spans="1:12" ht="25.5">
      <c r="A126" s="47" t="s">
        <v>33</v>
      </c>
      <c r="B126" s="92"/>
      <c r="C126" s="52"/>
      <c r="D126" s="52"/>
      <c r="E126" s="52"/>
      <c r="F126" s="52"/>
      <c r="G126" s="52"/>
      <c r="H126" s="52"/>
      <c r="I126" s="52"/>
      <c r="J126" s="51"/>
      <c r="K126" s="51"/>
      <c r="L126" s="2">
        <f t="shared" si="29"/>
        <v>0</v>
      </c>
    </row>
    <row r="127" spans="1:12" ht="25.5">
      <c r="A127" s="89" t="s">
        <v>34</v>
      </c>
      <c r="B127" s="33">
        <f>B124+B125+B126</f>
        <v>0</v>
      </c>
      <c r="C127" s="33">
        <f aca="true" t="shared" si="35" ref="C127:K127">C124+C125+C126</f>
        <v>0</v>
      </c>
      <c r="D127" s="33">
        <f t="shared" si="35"/>
        <v>0</v>
      </c>
      <c r="E127" s="33">
        <f t="shared" si="35"/>
        <v>0</v>
      </c>
      <c r="F127" s="33">
        <f t="shared" si="35"/>
        <v>0</v>
      </c>
      <c r="G127" s="33">
        <f t="shared" si="35"/>
        <v>0</v>
      </c>
      <c r="H127" s="33">
        <f t="shared" si="35"/>
        <v>0</v>
      </c>
      <c r="I127" s="33">
        <f t="shared" si="35"/>
        <v>0</v>
      </c>
      <c r="J127" s="33">
        <f t="shared" si="35"/>
        <v>0</v>
      </c>
      <c r="K127" s="33">
        <f t="shared" si="35"/>
        <v>0</v>
      </c>
      <c r="L127" s="2">
        <f t="shared" si="29"/>
        <v>0</v>
      </c>
    </row>
    <row r="128" spans="1:12" ht="12.75">
      <c r="A128" s="14">
        <v>45413</v>
      </c>
      <c r="B128" s="29"/>
      <c r="C128" s="88"/>
      <c r="D128" s="88"/>
      <c r="E128" s="11"/>
      <c r="F128" s="29"/>
      <c r="G128" s="11"/>
      <c r="H128" s="32"/>
      <c r="I128" s="32"/>
      <c r="J128" s="35"/>
      <c r="K128" s="35"/>
      <c r="L128" s="2">
        <f t="shared" si="29"/>
        <v>0</v>
      </c>
    </row>
    <row r="129" spans="1:12" ht="25.5">
      <c r="A129" s="43" t="s">
        <v>35</v>
      </c>
      <c r="B129" s="52"/>
      <c r="C129" s="99"/>
      <c r="D129" s="99"/>
      <c r="E129" s="99"/>
      <c r="F129" s="99"/>
      <c r="G129" s="99"/>
      <c r="H129" s="99"/>
      <c r="I129" s="99"/>
      <c r="J129" s="99"/>
      <c r="K129" s="99"/>
      <c r="L129" s="2">
        <f t="shared" si="29"/>
        <v>0</v>
      </c>
    </row>
    <row r="130" spans="1:12" ht="25.5">
      <c r="A130" s="47" t="s">
        <v>36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2">
        <f t="shared" si="29"/>
        <v>0</v>
      </c>
    </row>
    <row r="131" spans="1:12" ht="12.75">
      <c r="A131" s="89" t="s">
        <v>37</v>
      </c>
      <c r="B131" s="29">
        <f>SUM(B128:B130)</f>
        <v>0</v>
      </c>
      <c r="C131" s="29">
        <f aca="true" t="shared" si="36" ref="C131:K131">SUM(C128:C130)</f>
        <v>0</v>
      </c>
      <c r="D131" s="29">
        <f t="shared" si="36"/>
        <v>0</v>
      </c>
      <c r="E131" s="29">
        <f t="shared" si="36"/>
        <v>0</v>
      </c>
      <c r="F131" s="29">
        <f t="shared" si="36"/>
        <v>0</v>
      </c>
      <c r="G131" s="29">
        <f t="shared" si="36"/>
        <v>0</v>
      </c>
      <c r="H131" s="29">
        <f t="shared" si="36"/>
        <v>0</v>
      </c>
      <c r="I131" s="29">
        <f t="shared" si="36"/>
        <v>0</v>
      </c>
      <c r="J131" s="29">
        <f t="shared" si="36"/>
        <v>0</v>
      </c>
      <c r="K131" s="29">
        <f t="shared" si="36"/>
        <v>0</v>
      </c>
      <c r="L131" s="2">
        <f t="shared" si="29"/>
        <v>0</v>
      </c>
    </row>
    <row r="132" spans="1:12" ht="12.75">
      <c r="A132" s="14">
        <v>45444</v>
      </c>
      <c r="B132" s="29"/>
      <c r="C132" s="88"/>
      <c r="D132" s="29"/>
      <c r="E132" s="11"/>
      <c r="F132" s="11"/>
      <c r="G132" s="11"/>
      <c r="H132" s="32"/>
      <c r="I132" s="32"/>
      <c r="J132" s="35"/>
      <c r="K132" s="35"/>
      <c r="L132" s="2">
        <f t="shared" si="29"/>
        <v>0</v>
      </c>
    </row>
    <row r="133" spans="1:12" ht="25.5">
      <c r="A133" s="43" t="s">
        <v>38</v>
      </c>
      <c r="B133" s="73"/>
      <c r="C133" s="99"/>
      <c r="D133" s="99"/>
      <c r="E133" s="99"/>
      <c r="F133" s="99"/>
      <c r="G133" s="99"/>
      <c r="H133" s="99"/>
      <c r="I133" s="99"/>
      <c r="J133" s="99"/>
      <c r="K133" s="99"/>
      <c r="L133" s="2">
        <f t="shared" si="29"/>
        <v>0</v>
      </c>
    </row>
    <row r="134" spans="1:12" ht="25.5">
      <c r="A134" s="47" t="s">
        <v>39</v>
      </c>
      <c r="B134" s="73"/>
      <c r="C134" s="52"/>
      <c r="D134" s="52"/>
      <c r="E134" s="52"/>
      <c r="F134" s="52"/>
      <c r="G134" s="52"/>
      <c r="H134" s="52"/>
      <c r="I134" s="52"/>
      <c r="J134" s="52"/>
      <c r="K134" s="52"/>
      <c r="L134" s="2">
        <f t="shared" si="29"/>
        <v>0</v>
      </c>
    </row>
    <row r="135" spans="1:12" ht="25.5">
      <c r="A135" s="59" t="s">
        <v>40</v>
      </c>
      <c r="B135" s="29">
        <f>B132+B133+B134</f>
        <v>0</v>
      </c>
      <c r="C135" s="29">
        <f aca="true" t="shared" si="37" ref="C135:K135">C132+C133+C134</f>
        <v>0</v>
      </c>
      <c r="D135" s="29">
        <f t="shared" si="37"/>
        <v>0</v>
      </c>
      <c r="E135" s="29">
        <f t="shared" si="37"/>
        <v>0</v>
      </c>
      <c r="F135" s="29">
        <f t="shared" si="37"/>
        <v>0</v>
      </c>
      <c r="G135" s="29">
        <f t="shared" si="37"/>
        <v>0</v>
      </c>
      <c r="H135" s="29">
        <f t="shared" si="37"/>
        <v>0</v>
      </c>
      <c r="I135" s="29">
        <f t="shared" si="37"/>
        <v>0</v>
      </c>
      <c r="J135" s="29">
        <f t="shared" si="37"/>
        <v>0</v>
      </c>
      <c r="K135" s="29">
        <f t="shared" si="37"/>
        <v>0</v>
      </c>
      <c r="L135" s="2">
        <f t="shared" si="29"/>
        <v>0</v>
      </c>
    </row>
    <row r="136" spans="1:12" ht="12.75">
      <c r="A136" s="15" t="s">
        <v>41</v>
      </c>
      <c r="B136" s="20">
        <f>B124+B128+B132</f>
        <v>0</v>
      </c>
      <c r="C136" s="20">
        <f aca="true" t="shared" si="38" ref="C136:K138">C124+C128+C132</f>
        <v>0</v>
      </c>
      <c r="D136" s="20">
        <f t="shared" si="38"/>
        <v>0</v>
      </c>
      <c r="E136" s="20">
        <f t="shared" si="38"/>
        <v>0</v>
      </c>
      <c r="F136" s="20">
        <f t="shared" si="38"/>
        <v>0</v>
      </c>
      <c r="G136" s="20">
        <f t="shared" si="38"/>
        <v>0</v>
      </c>
      <c r="H136" s="20">
        <f t="shared" si="38"/>
        <v>0</v>
      </c>
      <c r="I136" s="20">
        <f t="shared" si="38"/>
        <v>0</v>
      </c>
      <c r="J136" s="20">
        <f t="shared" si="38"/>
        <v>0</v>
      </c>
      <c r="K136" s="20">
        <f t="shared" si="38"/>
        <v>0</v>
      </c>
      <c r="L136" s="2">
        <f t="shared" si="29"/>
        <v>0</v>
      </c>
    </row>
    <row r="137" spans="1:12" ht="25.5">
      <c r="A137" s="48" t="s">
        <v>42</v>
      </c>
      <c r="B137" s="20">
        <f>B125+B129+B133</f>
        <v>0</v>
      </c>
      <c r="C137" s="20">
        <f t="shared" si="38"/>
        <v>0</v>
      </c>
      <c r="D137" s="20">
        <f t="shared" si="38"/>
        <v>0</v>
      </c>
      <c r="E137" s="20">
        <f t="shared" si="38"/>
        <v>0</v>
      </c>
      <c r="F137" s="20">
        <f t="shared" si="38"/>
        <v>0</v>
      </c>
      <c r="G137" s="20">
        <f t="shared" si="38"/>
        <v>0</v>
      </c>
      <c r="H137" s="20">
        <f t="shared" si="38"/>
        <v>0</v>
      </c>
      <c r="I137" s="20">
        <f t="shared" si="38"/>
        <v>0</v>
      </c>
      <c r="J137" s="20">
        <f t="shared" si="38"/>
        <v>0</v>
      </c>
      <c r="K137" s="20">
        <f t="shared" si="38"/>
        <v>0</v>
      </c>
      <c r="L137" s="2">
        <f t="shared" si="29"/>
        <v>0</v>
      </c>
    </row>
    <row r="138" spans="1:12" ht="25.5">
      <c r="A138" s="48" t="s">
        <v>43</v>
      </c>
      <c r="B138" s="20">
        <f>B126+B130+B134</f>
        <v>0</v>
      </c>
      <c r="C138" s="20">
        <f t="shared" si="38"/>
        <v>0</v>
      </c>
      <c r="D138" s="20">
        <f t="shared" si="38"/>
        <v>0</v>
      </c>
      <c r="E138" s="20">
        <f t="shared" si="38"/>
        <v>0</v>
      </c>
      <c r="F138" s="20">
        <f t="shared" si="38"/>
        <v>0</v>
      </c>
      <c r="G138" s="20">
        <f t="shared" si="38"/>
        <v>0</v>
      </c>
      <c r="H138" s="20">
        <f t="shared" si="38"/>
        <v>0</v>
      </c>
      <c r="I138" s="20">
        <f t="shared" si="38"/>
        <v>0</v>
      </c>
      <c r="J138" s="20">
        <f t="shared" si="38"/>
        <v>0</v>
      </c>
      <c r="K138" s="20">
        <f t="shared" si="38"/>
        <v>0</v>
      </c>
      <c r="L138" s="2">
        <f t="shared" si="29"/>
        <v>0</v>
      </c>
    </row>
    <row r="139" spans="1:12" ht="38.25">
      <c r="A139" s="48" t="s">
        <v>44</v>
      </c>
      <c r="B139" s="20">
        <f aca="true" t="shared" si="39" ref="B139:K139">B136+B137+B138</f>
        <v>0</v>
      </c>
      <c r="C139" s="20">
        <f t="shared" si="39"/>
        <v>0</v>
      </c>
      <c r="D139" s="20">
        <f t="shared" si="39"/>
        <v>0</v>
      </c>
      <c r="E139" s="20">
        <f t="shared" si="39"/>
        <v>0</v>
      </c>
      <c r="F139" s="20">
        <f t="shared" si="39"/>
        <v>0</v>
      </c>
      <c r="G139" s="20">
        <f t="shared" si="39"/>
        <v>0</v>
      </c>
      <c r="H139" s="20">
        <f t="shared" si="39"/>
        <v>0</v>
      </c>
      <c r="I139" s="20">
        <f t="shared" si="39"/>
        <v>0</v>
      </c>
      <c r="J139" s="20">
        <f t="shared" si="39"/>
        <v>0</v>
      </c>
      <c r="K139" s="20">
        <f t="shared" si="39"/>
        <v>0</v>
      </c>
      <c r="L139" s="2">
        <f t="shared" si="29"/>
        <v>0</v>
      </c>
    </row>
    <row r="140" spans="1:12" ht="12.75">
      <c r="A140" s="14">
        <v>45474</v>
      </c>
      <c r="B140" s="29"/>
      <c r="C140" s="29"/>
      <c r="D140" s="29"/>
      <c r="E140" s="29"/>
      <c r="F140" s="29"/>
      <c r="G140" s="11"/>
      <c r="H140" s="32"/>
      <c r="I140" s="32"/>
      <c r="J140" s="35"/>
      <c r="K140" s="35"/>
      <c r="L140" s="2">
        <f t="shared" si="29"/>
        <v>0</v>
      </c>
    </row>
    <row r="141" spans="1:12" ht="25.5">
      <c r="A141" s="47" t="s">
        <v>45</v>
      </c>
      <c r="B141" s="73"/>
      <c r="C141" s="73"/>
      <c r="D141" s="73"/>
      <c r="E141" s="73"/>
      <c r="F141" s="73"/>
      <c r="G141" s="73"/>
      <c r="H141" s="73"/>
      <c r="I141" s="73"/>
      <c r="J141" s="72"/>
      <c r="K141" s="72"/>
      <c r="L141" s="2">
        <f t="shared" si="29"/>
        <v>0</v>
      </c>
    </row>
    <row r="142" spans="1:12" s="66" customFormat="1" ht="25.5">
      <c r="A142" s="47" t="s">
        <v>46</v>
      </c>
      <c r="B142" s="73"/>
      <c r="C142" s="73"/>
      <c r="D142" s="73"/>
      <c r="E142" s="73"/>
      <c r="F142" s="73"/>
      <c r="G142" s="73"/>
      <c r="H142" s="73"/>
      <c r="I142" s="73"/>
      <c r="J142" s="72"/>
      <c r="K142" s="72"/>
      <c r="L142" s="2">
        <f t="shared" si="29"/>
        <v>0</v>
      </c>
    </row>
    <row r="143" spans="1:12" ht="25.5">
      <c r="A143" s="59" t="s">
        <v>47</v>
      </c>
      <c r="B143" s="29">
        <f aca="true" t="shared" si="40" ref="B143:K143">B140+B141+B142</f>
        <v>0</v>
      </c>
      <c r="C143" s="29">
        <f t="shared" si="40"/>
        <v>0</v>
      </c>
      <c r="D143" s="29">
        <f t="shared" si="40"/>
        <v>0</v>
      </c>
      <c r="E143" s="29">
        <f t="shared" si="40"/>
        <v>0</v>
      </c>
      <c r="F143" s="29">
        <f t="shared" si="40"/>
        <v>0</v>
      </c>
      <c r="G143" s="29">
        <f t="shared" si="40"/>
        <v>0</v>
      </c>
      <c r="H143" s="29">
        <f t="shared" si="40"/>
        <v>0</v>
      </c>
      <c r="I143" s="29">
        <f t="shared" si="40"/>
        <v>0</v>
      </c>
      <c r="J143" s="29">
        <f t="shared" si="40"/>
        <v>0</v>
      </c>
      <c r="K143" s="29">
        <f t="shared" si="40"/>
        <v>0</v>
      </c>
      <c r="L143" s="2">
        <f t="shared" si="29"/>
        <v>0</v>
      </c>
    </row>
    <row r="144" spans="1:12" ht="12.75">
      <c r="A144" s="14">
        <v>45505</v>
      </c>
      <c r="B144" s="29"/>
      <c r="C144" s="29"/>
      <c r="D144" s="29"/>
      <c r="E144" s="29"/>
      <c r="F144" s="29"/>
      <c r="G144" s="11"/>
      <c r="H144" s="32"/>
      <c r="I144" s="32"/>
      <c r="J144" s="35"/>
      <c r="K144" s="35"/>
      <c r="L144" s="2">
        <f t="shared" si="29"/>
        <v>0</v>
      </c>
    </row>
    <row r="145" spans="1:12" ht="25.5">
      <c r="A145" s="47" t="s">
        <v>48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2">
        <f t="shared" si="29"/>
        <v>0</v>
      </c>
    </row>
    <row r="146" spans="1:12" ht="25.5">
      <c r="A146" s="47" t="s">
        <v>49</v>
      </c>
      <c r="B146" s="52"/>
      <c r="C146" s="52"/>
      <c r="D146" s="52"/>
      <c r="E146" s="52"/>
      <c r="F146" s="52"/>
      <c r="G146" s="52"/>
      <c r="H146" s="52"/>
      <c r="I146" s="52"/>
      <c r="J146" s="51"/>
      <c r="K146" s="51"/>
      <c r="L146" s="2">
        <f t="shared" si="29"/>
        <v>0</v>
      </c>
    </row>
    <row r="147" spans="1:12" ht="25.5">
      <c r="A147" s="59" t="s">
        <v>50</v>
      </c>
      <c r="B147" s="29">
        <f aca="true" t="shared" si="41" ref="B147:K147">SUM(B144:B146)</f>
        <v>0</v>
      </c>
      <c r="C147" s="29">
        <f t="shared" si="41"/>
        <v>0</v>
      </c>
      <c r="D147" s="29">
        <f t="shared" si="41"/>
        <v>0</v>
      </c>
      <c r="E147" s="29">
        <f t="shared" si="41"/>
        <v>0</v>
      </c>
      <c r="F147" s="29">
        <f t="shared" si="41"/>
        <v>0</v>
      </c>
      <c r="G147" s="29">
        <f t="shared" si="41"/>
        <v>0</v>
      </c>
      <c r="H147" s="29">
        <f t="shared" si="41"/>
        <v>0</v>
      </c>
      <c r="I147" s="29">
        <f t="shared" si="41"/>
        <v>0</v>
      </c>
      <c r="J147" s="29">
        <f t="shared" si="41"/>
        <v>0</v>
      </c>
      <c r="K147" s="29">
        <f t="shared" si="41"/>
        <v>0</v>
      </c>
      <c r="L147" s="2">
        <f t="shared" si="29"/>
        <v>0</v>
      </c>
    </row>
    <row r="148" spans="1:12" ht="12.75">
      <c r="A148" s="14">
        <v>45536</v>
      </c>
      <c r="B148" s="29"/>
      <c r="C148" s="29"/>
      <c r="D148" s="11"/>
      <c r="E148" s="29"/>
      <c r="F148" s="29"/>
      <c r="G148" s="29"/>
      <c r="H148" s="32"/>
      <c r="I148" s="32"/>
      <c r="J148" s="35"/>
      <c r="K148" s="35"/>
      <c r="L148" s="2">
        <f t="shared" si="29"/>
        <v>0</v>
      </c>
    </row>
    <row r="149" spans="1:12" ht="25.5">
      <c r="A149" s="47" t="s">
        <v>51</v>
      </c>
      <c r="B149" s="52"/>
      <c r="C149" s="52"/>
      <c r="D149" s="52"/>
      <c r="E149" s="52"/>
      <c r="F149" s="52"/>
      <c r="G149" s="52"/>
      <c r="H149" s="52"/>
      <c r="I149" s="52"/>
      <c r="J149" s="51"/>
      <c r="K149" s="72"/>
      <c r="L149" s="2">
        <f t="shared" si="29"/>
        <v>0</v>
      </c>
    </row>
    <row r="150" spans="1:12" ht="25.5">
      <c r="A150" s="47" t="s">
        <v>52</v>
      </c>
      <c r="B150" s="52"/>
      <c r="C150" s="52"/>
      <c r="D150" s="52"/>
      <c r="E150" s="52"/>
      <c r="F150" s="52"/>
      <c r="G150" s="52"/>
      <c r="H150" s="52"/>
      <c r="I150" s="52"/>
      <c r="J150" s="51"/>
      <c r="K150" s="72"/>
      <c r="L150" s="2">
        <f t="shared" si="29"/>
        <v>0</v>
      </c>
    </row>
    <row r="151" spans="1:12" ht="25.5">
      <c r="A151" s="59" t="s">
        <v>53</v>
      </c>
      <c r="B151" s="29">
        <f aca="true" t="shared" si="42" ref="B151:K151">B148+B149+B150</f>
        <v>0</v>
      </c>
      <c r="C151" s="29">
        <f t="shared" si="42"/>
        <v>0</v>
      </c>
      <c r="D151" s="29">
        <f t="shared" si="42"/>
        <v>0</v>
      </c>
      <c r="E151" s="29">
        <f t="shared" si="42"/>
        <v>0</v>
      </c>
      <c r="F151" s="29">
        <f t="shared" si="42"/>
        <v>0</v>
      </c>
      <c r="G151" s="29">
        <f t="shared" si="42"/>
        <v>0</v>
      </c>
      <c r="H151" s="29">
        <f t="shared" si="42"/>
        <v>0</v>
      </c>
      <c r="I151" s="29">
        <f t="shared" si="42"/>
        <v>0</v>
      </c>
      <c r="J151" s="29">
        <f t="shared" si="42"/>
        <v>0</v>
      </c>
      <c r="K151" s="29">
        <f t="shared" si="42"/>
        <v>0</v>
      </c>
      <c r="L151" s="2">
        <f t="shared" si="29"/>
        <v>0</v>
      </c>
    </row>
    <row r="152" spans="1:12" ht="12.75">
      <c r="A152" s="15" t="s">
        <v>54</v>
      </c>
      <c r="B152" s="20">
        <f aca="true" t="shared" si="43" ref="B152:K152">B140+B144+B148</f>
        <v>0</v>
      </c>
      <c r="C152" s="20">
        <f t="shared" si="43"/>
        <v>0</v>
      </c>
      <c r="D152" s="20">
        <f t="shared" si="43"/>
        <v>0</v>
      </c>
      <c r="E152" s="20">
        <f t="shared" si="43"/>
        <v>0</v>
      </c>
      <c r="F152" s="20">
        <f t="shared" si="43"/>
        <v>0</v>
      </c>
      <c r="G152" s="20">
        <f t="shared" si="43"/>
        <v>0</v>
      </c>
      <c r="H152" s="20">
        <f t="shared" si="43"/>
        <v>0</v>
      </c>
      <c r="I152" s="20">
        <f t="shared" si="43"/>
        <v>0</v>
      </c>
      <c r="J152" s="20">
        <f t="shared" si="43"/>
        <v>0</v>
      </c>
      <c r="K152" s="20">
        <f t="shared" si="43"/>
        <v>0</v>
      </c>
      <c r="L152" s="2">
        <f t="shared" si="29"/>
        <v>0</v>
      </c>
    </row>
    <row r="153" spans="1:12" ht="25.5">
      <c r="A153" s="48" t="s">
        <v>55</v>
      </c>
      <c r="B153" s="20">
        <f aca="true" t="shared" si="44" ref="B153:K153">B142+B146+B150</f>
        <v>0</v>
      </c>
      <c r="C153" s="20">
        <f t="shared" si="44"/>
        <v>0</v>
      </c>
      <c r="D153" s="20">
        <f t="shared" si="44"/>
        <v>0</v>
      </c>
      <c r="E153" s="20">
        <f t="shared" si="44"/>
        <v>0</v>
      </c>
      <c r="F153" s="20">
        <f t="shared" si="44"/>
        <v>0</v>
      </c>
      <c r="G153" s="20">
        <f t="shared" si="44"/>
        <v>0</v>
      </c>
      <c r="H153" s="20">
        <f t="shared" si="44"/>
        <v>0</v>
      </c>
      <c r="I153" s="20">
        <f t="shared" si="44"/>
        <v>0</v>
      </c>
      <c r="J153" s="20">
        <f t="shared" si="44"/>
        <v>0</v>
      </c>
      <c r="K153" s="20">
        <f t="shared" si="44"/>
        <v>0</v>
      </c>
      <c r="L153" s="2">
        <f t="shared" si="29"/>
        <v>0</v>
      </c>
    </row>
    <row r="154" spans="1:12" ht="25.5">
      <c r="A154" s="48" t="s">
        <v>56</v>
      </c>
      <c r="B154" s="20">
        <f>B141+B145+B149</f>
        <v>0</v>
      </c>
      <c r="C154" s="20">
        <f aca="true" t="shared" si="45" ref="C154:K154">C145+C149</f>
        <v>0</v>
      </c>
      <c r="D154" s="20">
        <f t="shared" si="45"/>
        <v>0</v>
      </c>
      <c r="E154" s="20">
        <f t="shared" si="45"/>
        <v>0</v>
      </c>
      <c r="F154" s="20">
        <f t="shared" si="45"/>
        <v>0</v>
      </c>
      <c r="G154" s="20">
        <f t="shared" si="45"/>
        <v>0</v>
      </c>
      <c r="H154" s="20">
        <f t="shared" si="45"/>
        <v>0</v>
      </c>
      <c r="I154" s="20">
        <f t="shared" si="45"/>
        <v>0</v>
      </c>
      <c r="J154" s="20">
        <f t="shared" si="45"/>
        <v>0</v>
      </c>
      <c r="K154" s="20">
        <f t="shared" si="45"/>
        <v>0</v>
      </c>
      <c r="L154" s="2">
        <f t="shared" si="29"/>
        <v>0</v>
      </c>
    </row>
    <row r="155" spans="1:12" ht="38.25">
      <c r="A155" s="48" t="s">
        <v>57</v>
      </c>
      <c r="B155" s="20">
        <f aca="true" t="shared" si="46" ref="B155:K155">B152+B153+B154</f>
        <v>0</v>
      </c>
      <c r="C155" s="20">
        <f t="shared" si="46"/>
        <v>0</v>
      </c>
      <c r="D155" s="20">
        <f t="shared" si="46"/>
        <v>0</v>
      </c>
      <c r="E155" s="20">
        <f t="shared" si="46"/>
        <v>0</v>
      </c>
      <c r="F155" s="20">
        <f t="shared" si="46"/>
        <v>0</v>
      </c>
      <c r="G155" s="20">
        <f t="shared" si="46"/>
        <v>0</v>
      </c>
      <c r="H155" s="20">
        <f t="shared" si="46"/>
        <v>0</v>
      </c>
      <c r="I155" s="20">
        <f t="shared" si="46"/>
        <v>0</v>
      </c>
      <c r="J155" s="20">
        <f t="shared" si="46"/>
        <v>0</v>
      </c>
      <c r="K155" s="20">
        <f t="shared" si="46"/>
        <v>0</v>
      </c>
      <c r="L155" s="2">
        <f t="shared" si="29"/>
        <v>0</v>
      </c>
    </row>
    <row r="156" spans="1:12" ht="12.75">
      <c r="A156" s="14">
        <v>45566</v>
      </c>
      <c r="B156" s="11"/>
      <c r="C156" s="29"/>
      <c r="D156" s="11"/>
      <c r="E156" s="29"/>
      <c r="F156" s="29"/>
      <c r="G156" s="11"/>
      <c r="H156" s="32"/>
      <c r="I156" s="32"/>
      <c r="J156" s="35"/>
      <c r="K156" s="35"/>
      <c r="L156" s="2">
        <f t="shared" si="29"/>
        <v>0</v>
      </c>
    </row>
    <row r="157" spans="1:12" ht="25.5">
      <c r="A157" s="47" t="s">
        <v>58</v>
      </c>
      <c r="B157" s="52"/>
      <c r="C157" s="52"/>
      <c r="D157" s="52"/>
      <c r="E157" s="52"/>
      <c r="F157" s="52"/>
      <c r="G157" s="52"/>
      <c r="H157" s="52"/>
      <c r="I157" s="52"/>
      <c r="J157" s="51"/>
      <c r="K157" s="72"/>
      <c r="L157" s="2">
        <f t="shared" si="29"/>
        <v>0</v>
      </c>
    </row>
    <row r="158" spans="1:12" ht="25.5">
      <c r="A158" s="47" t="s">
        <v>59</v>
      </c>
      <c r="B158" s="52"/>
      <c r="C158" s="52"/>
      <c r="D158" s="52"/>
      <c r="E158" s="52"/>
      <c r="F158" s="52"/>
      <c r="G158" s="52"/>
      <c r="H158" s="52"/>
      <c r="I158" s="52"/>
      <c r="J158" s="51"/>
      <c r="K158" s="72"/>
      <c r="L158" s="2">
        <f t="shared" si="29"/>
        <v>0</v>
      </c>
    </row>
    <row r="159" spans="1:12" ht="12.75">
      <c r="A159" s="59" t="s">
        <v>60</v>
      </c>
      <c r="B159" s="11">
        <f aca="true" t="shared" si="47" ref="B159:K159">SUM(B156:B158)</f>
        <v>0</v>
      </c>
      <c r="C159" s="11">
        <f t="shared" si="47"/>
        <v>0</v>
      </c>
      <c r="D159" s="11">
        <f t="shared" si="47"/>
        <v>0</v>
      </c>
      <c r="E159" s="11">
        <f t="shared" si="47"/>
        <v>0</v>
      </c>
      <c r="F159" s="11">
        <f t="shared" si="47"/>
        <v>0</v>
      </c>
      <c r="G159" s="11">
        <f t="shared" si="47"/>
        <v>0</v>
      </c>
      <c r="H159" s="11">
        <f t="shared" si="47"/>
        <v>0</v>
      </c>
      <c r="I159" s="11">
        <f t="shared" si="47"/>
        <v>0</v>
      </c>
      <c r="J159" s="11">
        <f t="shared" si="47"/>
        <v>0</v>
      </c>
      <c r="K159" s="11">
        <f t="shared" si="47"/>
        <v>0</v>
      </c>
      <c r="L159" s="2">
        <f t="shared" si="29"/>
        <v>0</v>
      </c>
    </row>
    <row r="160" spans="1:12" ht="12.75">
      <c r="A160" s="38">
        <v>45597</v>
      </c>
      <c r="B160" s="101"/>
      <c r="C160" s="101"/>
      <c r="D160" s="11"/>
      <c r="E160" s="11"/>
      <c r="F160" s="11"/>
      <c r="G160" s="101"/>
      <c r="H160" s="32"/>
      <c r="I160" s="32"/>
      <c r="J160" s="35"/>
      <c r="K160" s="31"/>
      <c r="L160" s="2">
        <f t="shared" si="29"/>
        <v>0</v>
      </c>
    </row>
    <row r="161" spans="1:12" ht="25.5">
      <c r="A161" s="47" t="s">
        <v>61</v>
      </c>
      <c r="B161" s="52"/>
      <c r="C161" s="99"/>
      <c r="D161" s="52"/>
      <c r="E161" s="99"/>
      <c r="F161" s="52"/>
      <c r="G161" s="52"/>
      <c r="H161" s="52"/>
      <c r="I161" s="52"/>
      <c r="J161" s="51"/>
      <c r="K161" s="51"/>
      <c r="L161" s="2">
        <f t="shared" si="29"/>
        <v>0</v>
      </c>
    </row>
    <row r="162" spans="1:12" ht="25.5">
      <c r="A162" s="47" t="s">
        <v>62</v>
      </c>
      <c r="B162" s="52"/>
      <c r="C162" s="99"/>
      <c r="D162" s="52"/>
      <c r="E162" s="99"/>
      <c r="F162" s="52"/>
      <c r="G162" s="52"/>
      <c r="H162" s="52"/>
      <c r="I162" s="52"/>
      <c r="J162" s="51"/>
      <c r="K162" s="51"/>
      <c r="L162" s="2">
        <f t="shared" si="29"/>
        <v>0</v>
      </c>
    </row>
    <row r="163" spans="1:12" ht="12.75">
      <c r="A163" s="59" t="s">
        <v>63</v>
      </c>
      <c r="B163" s="42">
        <f aca="true" t="shared" si="48" ref="B163:K163">SUM(B160:B162)</f>
        <v>0</v>
      </c>
      <c r="C163" s="42">
        <f t="shared" si="48"/>
        <v>0</v>
      </c>
      <c r="D163" s="42">
        <f t="shared" si="48"/>
        <v>0</v>
      </c>
      <c r="E163" s="42">
        <f t="shared" si="48"/>
        <v>0</v>
      </c>
      <c r="F163" s="42">
        <f t="shared" si="48"/>
        <v>0</v>
      </c>
      <c r="G163" s="42">
        <f t="shared" si="48"/>
        <v>0</v>
      </c>
      <c r="H163" s="42">
        <f t="shared" si="48"/>
        <v>0</v>
      </c>
      <c r="I163" s="42">
        <f t="shared" si="48"/>
        <v>0</v>
      </c>
      <c r="J163" s="42">
        <f t="shared" si="48"/>
        <v>0</v>
      </c>
      <c r="K163" s="42">
        <f t="shared" si="48"/>
        <v>0</v>
      </c>
      <c r="L163" s="2">
        <f t="shared" si="29"/>
        <v>0</v>
      </c>
    </row>
    <row r="164" spans="1:12" ht="12.75">
      <c r="A164" s="14">
        <v>45627</v>
      </c>
      <c r="B164" s="101"/>
      <c r="C164" s="101"/>
      <c r="D164" s="101"/>
      <c r="E164" s="101"/>
      <c r="F164" s="101"/>
      <c r="G164" s="101"/>
      <c r="H164" s="32"/>
      <c r="I164" s="32"/>
      <c r="J164" s="35"/>
      <c r="K164" s="31"/>
      <c r="L164" s="2">
        <f t="shared" si="29"/>
        <v>0</v>
      </c>
    </row>
    <row r="165" spans="1:12" ht="25.5">
      <c r="A165" s="47" t="s">
        <v>64</v>
      </c>
      <c r="B165" s="73"/>
      <c r="C165" s="73"/>
      <c r="D165" s="73"/>
      <c r="E165" s="73"/>
      <c r="F165" s="73"/>
      <c r="G165" s="73"/>
      <c r="H165" s="73"/>
      <c r="I165" s="72"/>
      <c r="J165" s="72"/>
      <c r="K165" s="72"/>
      <c r="L165" s="2">
        <f t="shared" si="29"/>
        <v>0</v>
      </c>
    </row>
    <row r="166" spans="1:12" ht="25.5">
      <c r="A166" s="47" t="s">
        <v>65</v>
      </c>
      <c r="B166" s="73"/>
      <c r="C166" s="73"/>
      <c r="D166" s="73"/>
      <c r="E166" s="73"/>
      <c r="F166" s="73"/>
      <c r="G166" s="73"/>
      <c r="H166" s="73"/>
      <c r="I166" s="72"/>
      <c r="J166" s="72"/>
      <c r="K166" s="72"/>
      <c r="L166" s="2">
        <f t="shared" si="29"/>
        <v>0</v>
      </c>
    </row>
    <row r="167" spans="1:12" ht="12.75">
      <c r="A167" s="59" t="s">
        <v>66</v>
      </c>
      <c r="B167" s="42">
        <f aca="true" t="shared" si="49" ref="B167:K167">SUM(B164:B166)</f>
        <v>0</v>
      </c>
      <c r="C167" s="42">
        <f t="shared" si="49"/>
        <v>0</v>
      </c>
      <c r="D167" s="42">
        <f t="shared" si="49"/>
        <v>0</v>
      </c>
      <c r="E167" s="42">
        <f t="shared" si="49"/>
        <v>0</v>
      </c>
      <c r="F167" s="42">
        <f t="shared" si="49"/>
        <v>0</v>
      </c>
      <c r="G167" s="42">
        <f t="shared" si="49"/>
        <v>0</v>
      </c>
      <c r="H167" s="42">
        <f t="shared" si="49"/>
        <v>0</v>
      </c>
      <c r="I167" s="42">
        <f t="shared" si="49"/>
        <v>0</v>
      </c>
      <c r="J167" s="42">
        <f t="shared" si="49"/>
        <v>0</v>
      </c>
      <c r="K167" s="42">
        <f t="shared" si="49"/>
        <v>0</v>
      </c>
      <c r="L167" s="2">
        <f t="shared" si="29"/>
        <v>0</v>
      </c>
    </row>
    <row r="168" spans="1:12" ht="25.5">
      <c r="A168" s="5" t="s">
        <v>67</v>
      </c>
      <c r="B168" s="20">
        <f>B156+B160+B164</f>
        <v>0</v>
      </c>
      <c r="C168" s="20">
        <f aca="true" t="shared" si="50" ref="C168:K168">C156+C160+C164</f>
        <v>0</v>
      </c>
      <c r="D168" s="20">
        <f t="shared" si="50"/>
        <v>0</v>
      </c>
      <c r="E168" s="20">
        <f t="shared" si="50"/>
        <v>0</v>
      </c>
      <c r="F168" s="20">
        <f t="shared" si="50"/>
        <v>0</v>
      </c>
      <c r="G168" s="20">
        <f t="shared" si="50"/>
        <v>0</v>
      </c>
      <c r="H168" s="20">
        <f t="shared" si="50"/>
        <v>0</v>
      </c>
      <c r="I168" s="20">
        <f t="shared" si="50"/>
        <v>0</v>
      </c>
      <c r="J168" s="20">
        <f t="shared" si="50"/>
        <v>0</v>
      </c>
      <c r="K168" s="20">
        <f t="shared" si="50"/>
        <v>0</v>
      </c>
      <c r="L168" s="2">
        <f t="shared" si="29"/>
        <v>0</v>
      </c>
    </row>
    <row r="169" spans="1:12" ht="25.5">
      <c r="A169" s="48" t="s">
        <v>68</v>
      </c>
      <c r="B169" s="20">
        <f>B158+B162+B166</f>
        <v>0</v>
      </c>
      <c r="C169" s="20">
        <f aca="true" t="shared" si="51" ref="C169:K169">C158+C162</f>
        <v>0</v>
      </c>
      <c r="D169" s="20">
        <f t="shared" si="51"/>
        <v>0</v>
      </c>
      <c r="E169" s="20">
        <f t="shared" si="51"/>
        <v>0</v>
      </c>
      <c r="F169" s="20">
        <f t="shared" si="51"/>
        <v>0</v>
      </c>
      <c r="G169" s="20">
        <f t="shared" si="51"/>
        <v>0</v>
      </c>
      <c r="H169" s="20">
        <f t="shared" si="51"/>
        <v>0</v>
      </c>
      <c r="I169" s="20">
        <f t="shared" si="51"/>
        <v>0</v>
      </c>
      <c r="J169" s="20">
        <f t="shared" si="51"/>
        <v>0</v>
      </c>
      <c r="K169" s="20">
        <f t="shared" si="51"/>
        <v>0</v>
      </c>
      <c r="L169" s="2">
        <f t="shared" si="29"/>
        <v>0</v>
      </c>
    </row>
    <row r="170" spans="1:12" ht="25.5">
      <c r="A170" s="48" t="s">
        <v>69</v>
      </c>
      <c r="B170" s="20">
        <f>B157+B161+B165</f>
        <v>0</v>
      </c>
      <c r="C170" s="20">
        <f aca="true" t="shared" si="52" ref="C170:K170">C157+C161</f>
        <v>0</v>
      </c>
      <c r="D170" s="20">
        <f t="shared" si="52"/>
        <v>0</v>
      </c>
      <c r="E170" s="20">
        <f t="shared" si="52"/>
        <v>0</v>
      </c>
      <c r="F170" s="20">
        <f t="shared" si="52"/>
        <v>0</v>
      </c>
      <c r="G170" s="20">
        <f t="shared" si="52"/>
        <v>0</v>
      </c>
      <c r="H170" s="20">
        <f t="shared" si="52"/>
        <v>0</v>
      </c>
      <c r="I170" s="20">
        <f t="shared" si="52"/>
        <v>0</v>
      </c>
      <c r="J170" s="20">
        <f t="shared" si="52"/>
        <v>0</v>
      </c>
      <c r="K170" s="20">
        <f t="shared" si="52"/>
        <v>0</v>
      </c>
      <c r="L170" s="2">
        <f aca="true" t="shared" si="53" ref="L170:L175">B170+C170+D170+E170+F170+G170+H170+I170+J170+K170</f>
        <v>0</v>
      </c>
    </row>
    <row r="171" spans="1:12" ht="38.25">
      <c r="A171" s="48" t="s">
        <v>70</v>
      </c>
      <c r="B171" s="20">
        <f aca="true" t="shared" si="54" ref="B171:K171">SUM(B168:B170)</f>
        <v>0</v>
      </c>
      <c r="C171" s="20">
        <f t="shared" si="54"/>
        <v>0</v>
      </c>
      <c r="D171" s="20">
        <f t="shared" si="54"/>
        <v>0</v>
      </c>
      <c r="E171" s="20">
        <f t="shared" si="54"/>
        <v>0</v>
      </c>
      <c r="F171" s="20">
        <f t="shared" si="54"/>
        <v>0</v>
      </c>
      <c r="G171" s="20">
        <f t="shared" si="54"/>
        <v>0</v>
      </c>
      <c r="H171" s="20">
        <f t="shared" si="54"/>
        <v>0</v>
      </c>
      <c r="I171" s="20">
        <f t="shared" si="54"/>
        <v>0</v>
      </c>
      <c r="J171" s="20">
        <f t="shared" si="54"/>
        <v>0</v>
      </c>
      <c r="K171" s="20">
        <f t="shared" si="54"/>
        <v>0</v>
      </c>
      <c r="L171" s="2">
        <f t="shared" si="53"/>
        <v>0</v>
      </c>
    </row>
    <row r="172" spans="1:12" ht="25.5">
      <c r="A172" s="19" t="s">
        <v>71</v>
      </c>
      <c r="B172" s="20">
        <f aca="true" t="shared" si="55" ref="B172:K172">B120+B136+B152+B168</f>
        <v>754.12</v>
      </c>
      <c r="C172" s="20">
        <f t="shared" si="55"/>
        <v>9695.92</v>
      </c>
      <c r="D172" s="20">
        <f t="shared" si="55"/>
        <v>20134.66</v>
      </c>
      <c r="E172" s="20">
        <f t="shared" si="55"/>
        <v>81763.66</v>
      </c>
      <c r="F172" s="20">
        <f t="shared" si="55"/>
        <v>23313.82</v>
      </c>
      <c r="G172" s="20">
        <f t="shared" si="55"/>
        <v>362076.47</v>
      </c>
      <c r="H172" s="20">
        <f t="shared" si="55"/>
        <v>0</v>
      </c>
      <c r="I172" s="20">
        <f t="shared" si="55"/>
        <v>211957.22</v>
      </c>
      <c r="J172" s="20">
        <f t="shared" si="55"/>
        <v>0</v>
      </c>
      <c r="K172" s="20">
        <f t="shared" si="55"/>
        <v>335308.51</v>
      </c>
      <c r="L172" s="2">
        <f t="shared" si="53"/>
        <v>1045004.38</v>
      </c>
    </row>
    <row r="173" spans="1:12" ht="38.25">
      <c r="A173" s="19" t="s">
        <v>72</v>
      </c>
      <c r="B173" s="75">
        <f aca="true" t="shared" si="56" ref="B173:K173">B121+B137+B153+B169</f>
        <v>0</v>
      </c>
      <c r="C173" s="75">
        <f t="shared" si="56"/>
        <v>0</v>
      </c>
      <c r="D173" s="75">
        <f t="shared" si="56"/>
        <v>0</v>
      </c>
      <c r="E173" s="75">
        <f t="shared" si="56"/>
        <v>0</v>
      </c>
      <c r="F173" s="75">
        <f t="shared" si="56"/>
        <v>0</v>
      </c>
      <c r="G173" s="75">
        <f t="shared" si="56"/>
        <v>0</v>
      </c>
      <c r="H173" s="75">
        <f t="shared" si="56"/>
        <v>0</v>
      </c>
      <c r="I173" s="75">
        <f t="shared" si="56"/>
        <v>0</v>
      </c>
      <c r="J173" s="75">
        <f t="shared" si="56"/>
        <v>0</v>
      </c>
      <c r="K173" s="75">
        <f t="shared" si="56"/>
        <v>0</v>
      </c>
      <c r="L173" s="2">
        <f t="shared" si="53"/>
        <v>0</v>
      </c>
    </row>
    <row r="174" spans="1:12" ht="25.5">
      <c r="A174" s="19" t="s">
        <v>73</v>
      </c>
      <c r="B174" s="75">
        <f aca="true" t="shared" si="57" ref="B174:K174">B154+B170</f>
        <v>0</v>
      </c>
      <c r="C174" s="75">
        <f t="shared" si="57"/>
        <v>0</v>
      </c>
      <c r="D174" s="75">
        <f t="shared" si="57"/>
        <v>0</v>
      </c>
      <c r="E174" s="75">
        <f t="shared" si="57"/>
        <v>0</v>
      </c>
      <c r="F174" s="75">
        <f t="shared" si="57"/>
        <v>0</v>
      </c>
      <c r="G174" s="75">
        <f t="shared" si="57"/>
        <v>0</v>
      </c>
      <c r="H174" s="75">
        <f t="shared" si="57"/>
        <v>0</v>
      </c>
      <c r="I174" s="75">
        <f t="shared" si="57"/>
        <v>0</v>
      </c>
      <c r="J174" s="75">
        <f t="shared" si="57"/>
        <v>0</v>
      </c>
      <c r="K174" s="75">
        <f t="shared" si="57"/>
        <v>0</v>
      </c>
      <c r="L174" s="2">
        <f t="shared" si="53"/>
        <v>0</v>
      </c>
    </row>
    <row r="175" spans="1:12" ht="51">
      <c r="A175" s="19" t="s">
        <v>74</v>
      </c>
      <c r="B175" s="20">
        <f aca="true" t="shared" si="58" ref="B175:K175">B172+B173+B174</f>
        <v>754.12</v>
      </c>
      <c r="C175" s="20">
        <f t="shared" si="58"/>
        <v>9695.92</v>
      </c>
      <c r="D175" s="20">
        <f t="shared" si="58"/>
        <v>20134.66</v>
      </c>
      <c r="E175" s="20">
        <f t="shared" si="58"/>
        <v>81763.66</v>
      </c>
      <c r="F175" s="20">
        <f t="shared" si="58"/>
        <v>23313.82</v>
      </c>
      <c r="G175" s="20">
        <f t="shared" si="58"/>
        <v>362076.47</v>
      </c>
      <c r="H175" s="20">
        <f t="shared" si="58"/>
        <v>0</v>
      </c>
      <c r="I175" s="20">
        <f t="shared" si="58"/>
        <v>211957.22</v>
      </c>
      <c r="J175" s="20">
        <f t="shared" si="58"/>
        <v>0</v>
      </c>
      <c r="K175" s="20">
        <f t="shared" si="58"/>
        <v>335308.51</v>
      </c>
      <c r="L175" s="2">
        <f t="shared" si="53"/>
        <v>1045004.38</v>
      </c>
    </row>
    <row r="176" spans="1:12" ht="12.75">
      <c r="A176" s="21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</row>
    <row r="177" spans="1:9" ht="12.75">
      <c r="A177" s="21"/>
      <c r="B177" s="22"/>
      <c r="C177" s="22"/>
      <c r="D177" s="22"/>
      <c r="E177" s="22"/>
      <c r="F177" s="23"/>
      <c r="G177" s="23"/>
      <c r="H177" s="24"/>
      <c r="I177" s="18"/>
    </row>
    <row r="178" spans="1:2" ht="12.75">
      <c r="A178" s="12"/>
      <c r="B178" s="26" t="s">
        <v>79</v>
      </c>
    </row>
    <row r="179" spans="1:9" ht="12.75">
      <c r="A179" s="67"/>
      <c r="B179" s="68"/>
      <c r="C179" s="112"/>
      <c r="D179" s="112"/>
      <c r="E179" s="71"/>
      <c r="F179" s="112"/>
      <c r="G179" s="112"/>
      <c r="H179" s="41"/>
      <c r="I179" s="41"/>
    </row>
    <row r="180" spans="1:9" ht="12.75">
      <c r="A180" s="105" t="s">
        <v>0</v>
      </c>
      <c r="B180" s="69" t="s">
        <v>15</v>
      </c>
      <c r="C180" s="71"/>
      <c r="D180" s="70"/>
      <c r="E180" s="70"/>
      <c r="F180" s="71"/>
      <c r="G180" s="70"/>
      <c r="H180" s="70"/>
      <c r="I180" s="71"/>
    </row>
    <row r="181" spans="1:9" ht="12.75">
      <c r="A181" s="105"/>
      <c r="B181" s="69" t="s">
        <v>16</v>
      </c>
      <c r="C181" s="17"/>
      <c r="D181" s="17"/>
      <c r="E181" s="25"/>
      <c r="F181" s="41"/>
      <c r="G181" s="41"/>
      <c r="H181" s="41"/>
      <c r="I181" s="41"/>
    </row>
    <row r="182" spans="1:9" ht="25.5">
      <c r="A182" s="5" t="s">
        <v>81</v>
      </c>
      <c r="B182" s="69"/>
      <c r="C182" s="17"/>
      <c r="D182" s="17"/>
      <c r="E182" s="25"/>
      <c r="F182" s="41"/>
      <c r="G182" s="41"/>
      <c r="H182" s="41"/>
      <c r="I182" s="41"/>
    </row>
    <row r="183" spans="1:11" ht="12.75">
      <c r="A183" s="14">
        <v>45292</v>
      </c>
      <c r="B183" s="31">
        <f>L108+D84+I7</f>
        <v>984085.6900000001</v>
      </c>
      <c r="C183" s="9"/>
      <c r="D183" s="8"/>
      <c r="E183" s="8"/>
      <c r="F183" s="18"/>
      <c r="G183" s="18"/>
      <c r="H183" s="8"/>
      <c r="I183" s="8"/>
      <c r="J183" s="1"/>
      <c r="K183" s="1"/>
    </row>
    <row r="184" spans="1:11" ht="25.5">
      <c r="A184" s="43" t="s">
        <v>19</v>
      </c>
      <c r="B184" s="31">
        <f>L109+I8</f>
        <v>0</v>
      </c>
      <c r="C184" s="82"/>
      <c r="D184" s="82"/>
      <c r="E184" s="82"/>
      <c r="F184" s="81"/>
      <c r="G184" s="81"/>
      <c r="H184" s="8"/>
      <c r="I184" s="8"/>
      <c r="J184" s="1"/>
      <c r="K184" s="1"/>
    </row>
    <row r="185" spans="1:11" ht="25.5">
      <c r="A185" s="47" t="s">
        <v>20</v>
      </c>
      <c r="B185" s="31">
        <f>L110+I9</f>
        <v>0</v>
      </c>
      <c r="C185" s="82"/>
      <c r="D185" s="82"/>
      <c r="E185" s="82"/>
      <c r="F185" s="81"/>
      <c r="G185" s="81"/>
      <c r="H185" s="8"/>
      <c r="I185" s="8"/>
      <c r="J185" s="1"/>
      <c r="K185" s="1"/>
    </row>
    <row r="186" spans="1:11" ht="25.5">
      <c r="A186" s="89" t="s">
        <v>21</v>
      </c>
      <c r="B186" s="13">
        <f>SUM(B183:B185)</f>
        <v>984085.6900000001</v>
      </c>
      <c r="C186" s="18"/>
      <c r="D186" s="18"/>
      <c r="E186" s="18"/>
      <c r="F186" s="18"/>
      <c r="G186" s="18"/>
      <c r="H186" s="8"/>
      <c r="I186" s="8"/>
      <c r="J186" s="1"/>
      <c r="K186" s="1"/>
    </row>
    <row r="187" spans="1:9" ht="12.75">
      <c r="A187" s="14">
        <v>45323</v>
      </c>
      <c r="B187" s="31">
        <f>L112+D85+I11</f>
        <v>915922.27</v>
      </c>
      <c r="C187" s="9"/>
      <c r="D187" s="8"/>
      <c r="E187" s="8"/>
      <c r="F187" s="18"/>
      <c r="G187" s="18"/>
      <c r="H187" s="8"/>
      <c r="I187" s="8"/>
    </row>
    <row r="188" spans="1:9" ht="25.5">
      <c r="A188" s="43" t="s">
        <v>22</v>
      </c>
      <c r="B188" s="31">
        <f>L113+I12</f>
        <v>0</v>
      </c>
      <c r="C188" s="83"/>
      <c r="D188" s="83"/>
      <c r="E188" s="83"/>
      <c r="F188" s="84"/>
      <c r="G188" s="84"/>
      <c r="H188" s="8"/>
      <c r="I188" s="8"/>
    </row>
    <row r="189" spans="1:9" ht="25.5">
      <c r="A189" s="47" t="s">
        <v>23</v>
      </c>
      <c r="B189" s="31">
        <f>L114+I13</f>
        <v>0</v>
      </c>
      <c r="C189" s="83"/>
      <c r="D189" s="83"/>
      <c r="E189" s="83"/>
      <c r="F189" s="84"/>
      <c r="G189" s="84"/>
      <c r="H189" s="8"/>
      <c r="I189" s="8"/>
    </row>
    <row r="190" spans="1:9" ht="25.5">
      <c r="A190" s="89" t="s">
        <v>24</v>
      </c>
      <c r="B190" s="13">
        <f>SUM(B187:B189)</f>
        <v>915922.27</v>
      </c>
      <c r="C190" s="18"/>
      <c r="D190" s="18"/>
      <c r="E190" s="18"/>
      <c r="F190" s="18"/>
      <c r="G190" s="18"/>
      <c r="H190" s="8"/>
      <c r="I190" s="8"/>
    </row>
    <row r="191" spans="1:9" ht="12.75">
      <c r="A191" s="14">
        <v>45352</v>
      </c>
      <c r="B191" s="31">
        <f>L116+D86+I15</f>
        <v>0</v>
      </c>
      <c r="C191" s="9"/>
      <c r="D191" s="8"/>
      <c r="E191" s="8"/>
      <c r="F191" s="18"/>
      <c r="G191" s="18"/>
      <c r="H191" s="8"/>
      <c r="I191" s="8"/>
    </row>
    <row r="192" spans="1:9" ht="25.5">
      <c r="A192" s="43" t="s">
        <v>25</v>
      </c>
      <c r="B192" s="72">
        <f>L117+I16</f>
        <v>0</v>
      </c>
      <c r="C192" s="83"/>
      <c r="D192" s="83"/>
      <c r="E192" s="83"/>
      <c r="F192" s="84"/>
      <c r="G192" s="84"/>
      <c r="H192" s="8"/>
      <c r="I192" s="8"/>
    </row>
    <row r="193" spans="1:9" ht="25.5">
      <c r="A193" s="47" t="s">
        <v>26</v>
      </c>
      <c r="B193" s="72">
        <f>L118+I17</f>
        <v>0</v>
      </c>
      <c r="C193" s="83"/>
      <c r="D193" s="83"/>
      <c r="E193" s="83"/>
      <c r="F193" s="84"/>
      <c r="G193" s="84"/>
      <c r="H193" s="8"/>
      <c r="I193" s="8"/>
    </row>
    <row r="194" spans="1:9" ht="25.5">
      <c r="A194" s="89" t="s">
        <v>27</v>
      </c>
      <c r="B194" s="13">
        <f>SUM(B191:B193)</f>
        <v>0</v>
      </c>
      <c r="C194" s="18"/>
      <c r="D194" s="18"/>
      <c r="E194" s="18"/>
      <c r="F194" s="18"/>
      <c r="G194" s="18"/>
      <c r="H194" s="8"/>
      <c r="I194" s="8"/>
    </row>
    <row r="195" spans="1:9" ht="12.75">
      <c r="A195" s="28" t="s">
        <v>28</v>
      </c>
      <c r="B195" s="65">
        <f>B183+B187+B191</f>
        <v>1900007.96</v>
      </c>
      <c r="C195" s="39"/>
      <c r="D195" s="39"/>
      <c r="E195" s="39"/>
      <c r="F195" s="18"/>
      <c r="G195" s="18"/>
      <c r="H195" s="18"/>
      <c r="I195" s="18"/>
    </row>
    <row r="196" spans="1:9" ht="25.5">
      <c r="A196" s="48" t="s">
        <v>29</v>
      </c>
      <c r="B196" s="65">
        <f>B184+B188+B192</f>
        <v>0</v>
      </c>
      <c r="C196" s="39"/>
      <c r="D196" s="39"/>
      <c r="E196" s="39"/>
      <c r="F196" s="18"/>
      <c r="G196" s="18"/>
      <c r="H196" s="18"/>
      <c r="I196" s="18"/>
    </row>
    <row r="197" spans="1:9" ht="25.5">
      <c r="A197" s="48" t="s">
        <v>30</v>
      </c>
      <c r="B197" s="65">
        <f>B185+B189+B193</f>
        <v>0</v>
      </c>
      <c r="C197" s="39"/>
      <c r="D197" s="39"/>
      <c r="E197" s="39"/>
      <c r="F197" s="39"/>
      <c r="G197" s="39"/>
      <c r="H197" s="18"/>
      <c r="I197" s="18"/>
    </row>
    <row r="198" spans="1:9" ht="38.25">
      <c r="A198" s="48" t="s">
        <v>31</v>
      </c>
      <c r="B198" s="65">
        <f>SUM(B195:B197)</f>
        <v>1900007.96</v>
      </c>
      <c r="C198" s="39"/>
      <c r="D198" s="39"/>
      <c r="E198" s="39"/>
      <c r="F198" s="39"/>
      <c r="G198" s="39"/>
      <c r="H198" s="18"/>
      <c r="I198" s="18"/>
    </row>
    <row r="199" spans="1:9" ht="12.75">
      <c r="A199" s="14">
        <v>45383</v>
      </c>
      <c r="B199" s="31">
        <f>L124+D88+I23</f>
        <v>0</v>
      </c>
      <c r="C199" s="9"/>
      <c r="D199" s="8"/>
      <c r="E199" s="8"/>
      <c r="F199" s="18"/>
      <c r="G199" s="18"/>
      <c r="H199" s="8"/>
      <c r="I199" s="8"/>
    </row>
    <row r="200" spans="1:9" ht="25.5">
      <c r="A200" s="43" t="s">
        <v>32</v>
      </c>
      <c r="B200" s="31">
        <f>L125+I24</f>
        <v>0</v>
      </c>
      <c r="C200" s="9"/>
      <c r="D200" s="8"/>
      <c r="E200" s="8"/>
      <c r="F200" s="18"/>
      <c r="G200" s="18"/>
      <c r="H200" s="8"/>
      <c r="I200" s="8"/>
    </row>
    <row r="201" spans="1:9" ht="25.5">
      <c r="A201" s="47" t="s">
        <v>33</v>
      </c>
      <c r="B201" s="31">
        <f>L126+I25</f>
        <v>0</v>
      </c>
      <c r="C201" s="9"/>
      <c r="D201" s="8"/>
      <c r="E201" s="8"/>
      <c r="F201" s="18"/>
      <c r="G201" s="18"/>
      <c r="H201" s="8"/>
      <c r="I201" s="8"/>
    </row>
    <row r="202" spans="1:9" ht="25.5">
      <c r="A202" s="89" t="s">
        <v>34</v>
      </c>
      <c r="B202" s="13">
        <f>B199+B200+B201</f>
        <v>0</v>
      </c>
      <c r="C202" s="18"/>
      <c r="D202" s="18"/>
      <c r="E202" s="18"/>
      <c r="F202" s="18"/>
      <c r="G202" s="18"/>
      <c r="H202" s="8"/>
      <c r="I202" s="8"/>
    </row>
    <row r="203" spans="1:9" ht="12.75">
      <c r="A203" s="14">
        <v>45413</v>
      </c>
      <c r="B203" s="31">
        <f>L128+D89+I27</f>
        <v>0</v>
      </c>
      <c r="C203" s="9"/>
      <c r="D203" s="8"/>
      <c r="E203" s="8"/>
      <c r="F203" s="18"/>
      <c r="G203" s="18"/>
      <c r="H203" s="8"/>
      <c r="I203" s="8"/>
    </row>
    <row r="204" spans="1:9" ht="25.5">
      <c r="A204" s="43" t="s">
        <v>35</v>
      </c>
      <c r="B204" s="31">
        <f>L129+I28</f>
        <v>0</v>
      </c>
      <c r="C204" s="9"/>
      <c r="D204" s="8"/>
      <c r="E204" s="8"/>
      <c r="F204" s="18"/>
      <c r="G204" s="18"/>
      <c r="H204" s="8"/>
      <c r="I204" s="8"/>
    </row>
    <row r="205" spans="1:9" ht="25.5">
      <c r="A205" s="47" t="s">
        <v>36</v>
      </c>
      <c r="B205" s="31">
        <f>L130+I29</f>
        <v>0</v>
      </c>
      <c r="C205" s="9"/>
      <c r="D205" s="8"/>
      <c r="E205" s="8"/>
      <c r="F205" s="18"/>
      <c r="G205" s="18"/>
      <c r="H205" s="8"/>
      <c r="I205" s="8"/>
    </row>
    <row r="206" spans="1:9" ht="12.75">
      <c r="A206" s="89" t="s">
        <v>37</v>
      </c>
      <c r="B206" s="13">
        <f>B203+B204+B205</f>
        <v>0</v>
      </c>
      <c r="C206" s="8"/>
      <c r="D206" s="8"/>
      <c r="E206" s="8"/>
      <c r="F206" s="8"/>
      <c r="G206" s="8"/>
      <c r="H206" s="8"/>
      <c r="I206" s="8"/>
    </row>
    <row r="207" spans="1:9" ht="12.75">
      <c r="A207" s="14">
        <v>45444</v>
      </c>
      <c r="B207" s="31">
        <f>L132+D90+I31</f>
        <v>0</v>
      </c>
      <c r="C207" s="9"/>
      <c r="D207" s="9"/>
      <c r="E207" s="9"/>
      <c r="F207" s="18"/>
      <c r="G207" s="18"/>
      <c r="H207" s="8"/>
      <c r="I207" s="8"/>
    </row>
    <row r="208" spans="1:9" ht="25.5">
      <c r="A208" s="43" t="s">
        <v>38</v>
      </c>
      <c r="B208" s="31">
        <f>L133+I32</f>
        <v>0</v>
      </c>
      <c r="C208" s="9"/>
      <c r="D208" s="9"/>
      <c r="E208" s="9"/>
      <c r="F208" s="18"/>
      <c r="G208" s="18"/>
      <c r="H208" s="8"/>
      <c r="I208" s="8"/>
    </row>
    <row r="209" spans="1:9" ht="25.5">
      <c r="A209" s="47" t="s">
        <v>39</v>
      </c>
      <c r="B209" s="31">
        <f>L134+I33</f>
        <v>0</v>
      </c>
      <c r="C209" s="9"/>
      <c r="D209" s="9"/>
      <c r="E209" s="9"/>
      <c r="F209" s="18"/>
      <c r="G209" s="18"/>
      <c r="H209" s="8"/>
      <c r="I209" s="8"/>
    </row>
    <row r="210" spans="1:9" ht="25.5">
      <c r="A210" s="59" t="s">
        <v>40</v>
      </c>
      <c r="B210" s="13">
        <f>B207+B208+B209</f>
        <v>0</v>
      </c>
      <c r="C210" s="8"/>
      <c r="D210" s="8"/>
      <c r="E210" s="8"/>
      <c r="F210" s="8"/>
      <c r="G210" s="8"/>
      <c r="H210" s="8"/>
      <c r="I210" s="8"/>
    </row>
    <row r="211" spans="1:9" ht="12.75">
      <c r="A211" s="15" t="s">
        <v>41</v>
      </c>
      <c r="B211" s="65">
        <f>B199+B203+B207</f>
        <v>0</v>
      </c>
      <c r="C211" s="39"/>
      <c r="D211" s="39"/>
      <c r="E211" s="39"/>
      <c r="F211" s="18"/>
      <c r="G211" s="18"/>
      <c r="H211" s="18"/>
      <c r="I211" s="18"/>
    </row>
    <row r="212" spans="1:9" ht="25.5">
      <c r="A212" s="48" t="s">
        <v>42</v>
      </c>
      <c r="B212" s="65">
        <f>B200+B204+B208</f>
        <v>0</v>
      </c>
      <c r="C212" s="39"/>
      <c r="D212" s="39"/>
      <c r="E212" s="39"/>
      <c r="F212" s="39"/>
      <c r="G212" s="39"/>
      <c r="H212" s="18"/>
      <c r="I212" s="18"/>
    </row>
    <row r="213" spans="1:9" ht="25.5">
      <c r="A213" s="48" t="s">
        <v>43</v>
      </c>
      <c r="B213" s="65">
        <f>B201+B205+B209</f>
        <v>0</v>
      </c>
      <c r="C213" s="39"/>
      <c r="D213" s="39"/>
      <c r="E213" s="39"/>
      <c r="F213" s="39"/>
      <c r="G213" s="39"/>
      <c r="H213" s="18"/>
      <c r="I213" s="18"/>
    </row>
    <row r="214" spans="1:9" ht="38.25">
      <c r="A214" s="48" t="s">
        <v>44</v>
      </c>
      <c r="B214" s="65">
        <f>B211+B212+B213</f>
        <v>0</v>
      </c>
      <c r="C214" s="39"/>
      <c r="D214" s="39"/>
      <c r="E214" s="39"/>
      <c r="F214" s="39"/>
      <c r="G214" s="39"/>
      <c r="H214" s="18"/>
      <c r="I214" s="18"/>
    </row>
    <row r="215" spans="1:9" ht="12.75">
      <c r="A215" s="14">
        <v>45474</v>
      </c>
      <c r="B215" s="31">
        <f>L140+D92+I39</f>
        <v>0</v>
      </c>
      <c r="C215" s="64"/>
      <c r="D215" s="30"/>
      <c r="E215" s="8"/>
      <c r="F215" s="18"/>
      <c r="G215" s="18"/>
      <c r="H215" s="9"/>
      <c r="I215" s="9"/>
    </row>
    <row r="216" spans="1:9" ht="25.5">
      <c r="A216" s="47" t="s">
        <v>45</v>
      </c>
      <c r="B216" s="31">
        <f>L142+I41</f>
        <v>0</v>
      </c>
      <c r="C216" s="64"/>
      <c r="D216" s="30"/>
      <c r="E216" s="8"/>
      <c r="F216" s="18"/>
      <c r="G216" s="18"/>
      <c r="H216" s="9"/>
      <c r="I216" s="9"/>
    </row>
    <row r="217" spans="1:9" ht="25.5">
      <c r="A217" s="47" t="s">
        <v>46</v>
      </c>
      <c r="B217" s="31">
        <f>L141+I40</f>
        <v>0</v>
      </c>
      <c r="C217" s="64"/>
      <c r="D217" s="30"/>
      <c r="E217" s="8"/>
      <c r="F217" s="18"/>
      <c r="G217" s="18"/>
      <c r="H217" s="9"/>
      <c r="I217" s="9"/>
    </row>
    <row r="218" spans="1:9" ht="25.5">
      <c r="A218" s="59" t="s">
        <v>47</v>
      </c>
      <c r="B218" s="31">
        <f>B215+B216+B217</f>
        <v>0</v>
      </c>
      <c r="C218" s="8"/>
      <c r="D218" s="8"/>
      <c r="E218" s="8"/>
      <c r="F218" s="8"/>
      <c r="G218" s="8"/>
      <c r="H218" s="9"/>
      <c r="I218" s="9"/>
    </row>
    <row r="219" spans="1:9" ht="12.75">
      <c r="A219" s="14">
        <v>45505</v>
      </c>
      <c r="B219" s="31">
        <f>L144+D93+I43</f>
        <v>0</v>
      </c>
      <c r="C219" s="64"/>
      <c r="D219" s="30"/>
      <c r="E219" s="8"/>
      <c r="F219" s="18"/>
      <c r="G219" s="18"/>
      <c r="H219" s="9"/>
      <c r="I219" s="9"/>
    </row>
    <row r="220" spans="1:9" ht="25.5">
      <c r="A220" s="47" t="s">
        <v>48</v>
      </c>
      <c r="B220" s="31">
        <f>L145+I44</f>
        <v>0</v>
      </c>
      <c r="C220" s="64"/>
      <c r="D220" s="30"/>
      <c r="E220" s="8"/>
      <c r="F220" s="18"/>
      <c r="G220" s="18"/>
      <c r="H220" s="9"/>
      <c r="I220" s="9"/>
    </row>
    <row r="221" spans="1:9" ht="25.5">
      <c r="A221" s="47" t="s">
        <v>49</v>
      </c>
      <c r="B221" s="31">
        <f>L146+I45</f>
        <v>0</v>
      </c>
      <c r="C221" s="64"/>
      <c r="D221" s="30"/>
      <c r="E221" s="8"/>
      <c r="F221" s="18"/>
      <c r="G221" s="18"/>
      <c r="H221" s="9"/>
      <c r="I221" s="9"/>
    </row>
    <row r="222" spans="1:9" ht="25.5">
      <c r="A222" s="59" t="s">
        <v>50</v>
      </c>
      <c r="B222" s="31">
        <f>SUM(B219:B221)</f>
        <v>0</v>
      </c>
      <c r="C222" s="64"/>
      <c r="D222" s="64"/>
      <c r="E222" s="64"/>
      <c r="F222" s="18"/>
      <c r="G222" s="18"/>
      <c r="H222" s="9"/>
      <c r="I222" s="9"/>
    </row>
    <row r="223" spans="1:9" ht="12.75">
      <c r="A223" s="14">
        <v>45536</v>
      </c>
      <c r="B223" s="31">
        <f>L148+D94+I47</f>
        <v>0</v>
      </c>
      <c r="C223" s="64"/>
      <c r="D223" s="30"/>
      <c r="E223" s="8"/>
      <c r="F223" s="18"/>
      <c r="G223" s="18"/>
      <c r="H223" s="9"/>
      <c r="I223" s="9"/>
    </row>
    <row r="224" spans="1:9" ht="25.5">
      <c r="A224" s="47" t="s">
        <v>51</v>
      </c>
      <c r="B224" s="31">
        <f>L149+I48</f>
        <v>0</v>
      </c>
      <c r="C224" s="64"/>
      <c r="D224" s="30"/>
      <c r="E224" s="8"/>
      <c r="F224" s="18"/>
      <c r="G224" s="18"/>
      <c r="H224" s="9"/>
      <c r="I224" s="9"/>
    </row>
    <row r="225" spans="1:9" ht="25.5">
      <c r="A225" s="47" t="s">
        <v>52</v>
      </c>
      <c r="B225" s="31">
        <f>L150+I49</f>
        <v>0</v>
      </c>
      <c r="C225" s="64"/>
      <c r="D225" s="30"/>
      <c r="E225" s="8"/>
      <c r="F225" s="18"/>
      <c r="G225" s="18"/>
      <c r="H225" s="9"/>
      <c r="I225" s="9"/>
    </row>
    <row r="226" spans="1:9" ht="25.5">
      <c r="A226" s="59" t="s">
        <v>53</v>
      </c>
      <c r="B226" s="31">
        <f>SUM(B223:B225)</f>
        <v>0</v>
      </c>
      <c r="C226" s="64"/>
      <c r="D226" s="64"/>
      <c r="E226" s="64"/>
      <c r="F226" s="18"/>
      <c r="G226" s="18"/>
      <c r="H226" s="9"/>
      <c r="I226" s="9"/>
    </row>
    <row r="227" spans="1:9" ht="12.75">
      <c r="A227" s="15" t="s">
        <v>54</v>
      </c>
      <c r="B227" s="65">
        <f>B215+B219+B223</f>
        <v>0</v>
      </c>
      <c r="C227" s="24"/>
      <c r="D227" s="24"/>
      <c r="E227" s="24"/>
      <c r="F227" s="18"/>
      <c r="G227" s="18"/>
      <c r="H227" s="18"/>
      <c r="I227" s="18"/>
    </row>
    <row r="228" spans="1:9" ht="25.5">
      <c r="A228" s="48" t="s">
        <v>55</v>
      </c>
      <c r="B228" s="65">
        <f>B216+B221+B225</f>
        <v>0</v>
      </c>
      <c r="C228" s="39"/>
      <c r="D228" s="39"/>
      <c r="E228" s="39"/>
      <c r="F228" s="18"/>
      <c r="G228" s="18"/>
      <c r="H228" s="18"/>
      <c r="I228" s="18"/>
    </row>
    <row r="229" spans="1:9" ht="25.5">
      <c r="A229" s="48" t="s">
        <v>56</v>
      </c>
      <c r="B229" s="65">
        <f>B220+B224</f>
        <v>0</v>
      </c>
      <c r="C229" s="39"/>
      <c r="D229" s="39"/>
      <c r="E229" s="39"/>
      <c r="F229" s="18"/>
      <c r="G229" s="18"/>
      <c r="H229" s="18"/>
      <c r="I229" s="18"/>
    </row>
    <row r="230" spans="1:9" ht="38.25">
      <c r="A230" s="48" t="s">
        <v>57</v>
      </c>
      <c r="B230" s="65">
        <f>SUM(B227:B229)</f>
        <v>0</v>
      </c>
      <c r="C230" s="39"/>
      <c r="D230" s="39"/>
      <c r="E230" s="39"/>
      <c r="F230" s="18"/>
      <c r="G230" s="18"/>
      <c r="H230" s="18"/>
      <c r="I230" s="18"/>
    </row>
    <row r="231" spans="1:9" ht="12.75">
      <c r="A231" s="14">
        <v>45566</v>
      </c>
      <c r="B231" s="11">
        <f>L156+D96+I55</f>
        <v>0</v>
      </c>
      <c r="C231" s="64"/>
      <c r="D231" s="30"/>
      <c r="E231" s="8"/>
      <c r="F231" s="18"/>
      <c r="G231" s="18"/>
      <c r="H231" s="18"/>
      <c r="I231" s="18"/>
    </row>
    <row r="232" spans="1:9" ht="25.5">
      <c r="A232" s="47" t="s">
        <v>58</v>
      </c>
      <c r="B232" s="11">
        <f>L157+I56</f>
        <v>0</v>
      </c>
      <c r="C232" s="64"/>
      <c r="D232" s="30"/>
      <c r="E232" s="8"/>
      <c r="F232" s="18"/>
      <c r="G232" s="18"/>
      <c r="H232" s="18"/>
      <c r="I232" s="18"/>
    </row>
    <row r="233" spans="1:9" ht="25.5">
      <c r="A233" s="47" t="s">
        <v>59</v>
      </c>
      <c r="B233" s="11">
        <f>L158+I57</f>
        <v>0</v>
      </c>
      <c r="C233" s="64"/>
      <c r="D233" s="30"/>
      <c r="E233" s="8"/>
      <c r="F233" s="18"/>
      <c r="G233" s="18"/>
      <c r="H233" s="18"/>
      <c r="I233" s="18"/>
    </row>
    <row r="234" spans="1:9" ht="12.75">
      <c r="A234" s="59" t="s">
        <v>60</v>
      </c>
      <c r="B234" s="11">
        <f>SUM(B231:B233)</f>
        <v>0</v>
      </c>
      <c r="C234" s="30"/>
      <c r="D234" s="30"/>
      <c r="E234" s="30"/>
      <c r="F234" s="30"/>
      <c r="G234" s="30"/>
      <c r="H234" s="18"/>
      <c r="I234" s="18"/>
    </row>
    <row r="235" spans="1:9" ht="12.75">
      <c r="A235" s="38">
        <v>45597</v>
      </c>
      <c r="B235" s="11">
        <f>L160+D97+I59</f>
        <v>0</v>
      </c>
      <c r="C235" s="64"/>
      <c r="D235" s="30"/>
      <c r="E235" s="8"/>
      <c r="F235" s="18"/>
      <c r="G235" s="18"/>
      <c r="H235" s="18"/>
      <c r="I235" s="18"/>
    </row>
    <row r="236" spans="1:9" ht="25.5">
      <c r="A236" s="47" t="s">
        <v>61</v>
      </c>
      <c r="B236" s="11">
        <f>L161+I60</f>
        <v>0</v>
      </c>
      <c r="C236" s="64"/>
      <c r="D236" s="30"/>
      <c r="E236" s="8"/>
      <c r="F236" s="18"/>
      <c r="G236" s="18"/>
      <c r="H236" s="18"/>
      <c r="I236" s="18"/>
    </row>
    <row r="237" spans="1:9" ht="25.5">
      <c r="A237" s="47" t="s">
        <v>62</v>
      </c>
      <c r="B237" s="11">
        <f>L162+I61</f>
        <v>0</v>
      </c>
      <c r="C237" s="64"/>
      <c r="D237" s="30"/>
      <c r="E237" s="8"/>
      <c r="F237" s="18"/>
      <c r="G237" s="18"/>
      <c r="H237" s="18"/>
      <c r="I237" s="18"/>
    </row>
    <row r="238" spans="1:9" ht="12.75">
      <c r="A238" s="59" t="s">
        <v>63</v>
      </c>
      <c r="B238" s="11">
        <f>SUM(B235:B237)</f>
        <v>0</v>
      </c>
      <c r="C238" s="30"/>
      <c r="D238" s="30"/>
      <c r="E238" s="30"/>
      <c r="F238" s="30"/>
      <c r="G238" s="30"/>
      <c r="H238" s="18"/>
      <c r="I238" s="18"/>
    </row>
    <row r="239" spans="1:9" ht="12.75">
      <c r="A239" s="14">
        <v>45627</v>
      </c>
      <c r="B239" s="11">
        <f>L164+D98+I63</f>
        <v>0</v>
      </c>
      <c r="C239" s="30"/>
      <c r="D239" s="30"/>
      <c r="E239" s="30"/>
      <c r="F239" s="30"/>
      <c r="G239" s="30"/>
      <c r="H239" s="18"/>
      <c r="I239" s="18"/>
    </row>
    <row r="240" spans="1:9" ht="25.5">
      <c r="A240" s="47" t="s">
        <v>64</v>
      </c>
      <c r="B240" s="11">
        <f>L165+I64</f>
        <v>0</v>
      </c>
      <c r="C240" s="30"/>
      <c r="D240" s="30"/>
      <c r="E240" s="30"/>
      <c r="F240" s="30"/>
      <c r="G240" s="30"/>
      <c r="H240" s="18"/>
      <c r="I240" s="18"/>
    </row>
    <row r="241" spans="1:9" ht="25.5">
      <c r="A241" s="47" t="s">
        <v>65</v>
      </c>
      <c r="B241" s="11">
        <f>L166+I65</f>
        <v>0</v>
      </c>
      <c r="C241" s="30"/>
      <c r="D241" s="30"/>
      <c r="E241" s="30"/>
      <c r="F241" s="30"/>
      <c r="G241" s="30"/>
      <c r="H241" s="18"/>
      <c r="I241" s="18"/>
    </row>
    <row r="242" spans="1:9" ht="12.75">
      <c r="A242" s="59" t="s">
        <v>66</v>
      </c>
      <c r="B242" s="11">
        <f>SUM(B239:B241)</f>
        <v>0</v>
      </c>
      <c r="C242" s="30"/>
      <c r="D242" s="30"/>
      <c r="E242" s="30"/>
      <c r="F242" s="30"/>
      <c r="G242" s="30"/>
      <c r="H242" s="18"/>
      <c r="I242" s="18"/>
    </row>
    <row r="243" spans="1:9" ht="25.5">
      <c r="A243" s="5" t="s">
        <v>67</v>
      </c>
      <c r="B243" s="65">
        <f>B231+B235+B239</f>
        <v>0</v>
      </c>
      <c r="C243" s="39"/>
      <c r="D243" s="39"/>
      <c r="E243" s="39"/>
      <c r="F243" s="39"/>
      <c r="G243" s="39"/>
      <c r="H243" s="18"/>
      <c r="I243" s="18"/>
    </row>
    <row r="244" spans="1:9" ht="25.5">
      <c r="A244" s="48" t="s">
        <v>68</v>
      </c>
      <c r="B244" s="65">
        <f>B233+B237+B241</f>
        <v>0</v>
      </c>
      <c r="C244" s="39"/>
      <c r="D244" s="39"/>
      <c r="E244" s="39"/>
      <c r="F244" s="39"/>
      <c r="G244" s="39"/>
      <c r="H244" s="18"/>
      <c r="I244" s="18"/>
    </row>
    <row r="245" spans="1:9" ht="25.5">
      <c r="A245" s="48" t="s">
        <v>69</v>
      </c>
      <c r="B245" s="65">
        <f>B232+B236+B240</f>
        <v>0</v>
      </c>
      <c r="C245" s="39"/>
      <c r="D245" s="39"/>
      <c r="E245" s="39"/>
      <c r="F245" s="39"/>
      <c r="G245" s="39"/>
      <c r="H245" s="18"/>
      <c r="I245" s="18"/>
    </row>
    <row r="246" spans="1:9" ht="38.25">
      <c r="A246" s="48" t="s">
        <v>70</v>
      </c>
      <c r="B246" s="65">
        <f>SUM(B243:B245)</f>
        <v>0</v>
      </c>
      <c r="C246" s="39"/>
      <c r="D246" s="39"/>
      <c r="E246" s="39"/>
      <c r="F246" s="39"/>
      <c r="G246" s="39"/>
      <c r="H246" s="18"/>
      <c r="I246" s="18"/>
    </row>
    <row r="247" spans="1:9" ht="25.5" customHeight="1">
      <c r="A247" s="19" t="s">
        <v>71</v>
      </c>
      <c r="B247" s="65">
        <f>B195+B211+B227+B243</f>
        <v>1900007.96</v>
      </c>
      <c r="C247" s="85"/>
      <c r="D247" s="85"/>
      <c r="E247" s="85"/>
      <c r="F247" s="18"/>
      <c r="G247" s="18"/>
      <c r="H247" s="18"/>
      <c r="I247" s="18"/>
    </row>
    <row r="248" spans="1:9" ht="39" customHeight="1">
      <c r="A248" s="19" t="s">
        <v>72</v>
      </c>
      <c r="B248" s="65">
        <f>B195+B211+B227+B243</f>
        <v>1900007.96</v>
      </c>
      <c r="C248" s="85"/>
      <c r="D248" s="85"/>
      <c r="E248" s="85"/>
      <c r="F248" s="18"/>
      <c r="G248" s="18"/>
      <c r="H248" s="18"/>
      <c r="I248" s="18"/>
    </row>
    <row r="249" spans="1:9" ht="39" customHeight="1">
      <c r="A249" s="19" t="s">
        <v>73</v>
      </c>
      <c r="B249" s="65">
        <f>B244+B228+B212+B196</f>
        <v>0</v>
      </c>
      <c r="C249" s="85"/>
      <c r="D249" s="85"/>
      <c r="E249" s="85"/>
      <c r="F249" s="18"/>
      <c r="G249" s="18"/>
      <c r="H249" s="18"/>
      <c r="I249" s="18"/>
    </row>
    <row r="250" spans="1:9" ht="39" customHeight="1">
      <c r="A250" s="19" t="s">
        <v>74</v>
      </c>
      <c r="B250" s="65">
        <f>B245+B229+B213+B197</f>
        <v>0</v>
      </c>
      <c r="C250" s="85"/>
      <c r="D250" s="85"/>
      <c r="E250" s="85"/>
      <c r="F250" s="18"/>
      <c r="G250" s="18"/>
      <c r="H250" s="18"/>
      <c r="I250" s="18"/>
    </row>
    <row r="251" spans="1:9" ht="25.5">
      <c r="A251" s="21" t="s">
        <v>80</v>
      </c>
      <c r="B251" s="39"/>
      <c r="C251" s="39"/>
      <c r="D251" s="39"/>
      <c r="E251" s="39"/>
      <c r="F251" s="39"/>
      <c r="G251" s="39"/>
      <c r="H251" s="18"/>
      <c r="I251" s="18"/>
    </row>
    <row r="252" ht="12.75">
      <c r="B252" s="93">
        <f>SUM(B251:B251)</f>
        <v>0</v>
      </c>
    </row>
  </sheetData>
  <sheetProtection/>
  <mergeCells count="8">
    <mergeCell ref="I4:I5"/>
    <mergeCell ref="A180:A181"/>
    <mergeCell ref="A82:A83"/>
    <mergeCell ref="A106:A107"/>
    <mergeCell ref="A4:A5"/>
    <mergeCell ref="C179:D179"/>
    <mergeCell ref="F179:G179"/>
    <mergeCell ref="B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r:id="rId1"/>
  <ignoredErrors>
    <ignoredError sqref="F10 I27:I29 I30:I31 D101 I47 K147 D88:D94 D84:D87 D96:D100 I15" formulaRange="1"/>
    <ignoredError sqref="D9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DECLARATII</dc:creator>
  <cp:keywords/>
  <dc:description/>
  <cp:lastModifiedBy>Cata</cp:lastModifiedBy>
  <cp:lastPrinted>2023-10-19T06:53:31Z</cp:lastPrinted>
  <dcterms:created xsi:type="dcterms:W3CDTF">2007-02-14T09:57:22Z</dcterms:created>
  <dcterms:modified xsi:type="dcterms:W3CDTF">2024-02-08T07:48:32Z</dcterms:modified>
  <cp:category/>
  <cp:version/>
  <cp:contentType/>
  <cp:contentStatus/>
</cp:coreProperties>
</file>